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8800" windowHeight="14235" tabRatio="722"/>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A6" i="13" l="1"/>
  <c r="A5" i="13"/>
  <c r="K6" i="1" l="1"/>
  <c r="L6" i="1"/>
  <c r="M6" i="1"/>
  <c r="N6" i="1"/>
  <c r="J6" i="1"/>
  <c r="D5" i="13" l="1"/>
  <c r="E5" i="13" s="1"/>
  <c r="B4" i="9" l="1"/>
  <c r="H4" i="9" s="1"/>
  <c r="E7" i="1" s="1"/>
  <c r="B4" i="3"/>
  <c r="H4" i="3" s="1"/>
  <c r="C7" i="1" s="1"/>
  <c r="B4" i="5"/>
  <c r="H4" i="5" s="1"/>
  <c r="D7" i="1" s="1"/>
  <c r="B4" i="10"/>
  <c r="H4" i="10" s="1"/>
  <c r="F7" i="1" s="1"/>
  <c r="B4" i="2"/>
  <c r="H4" i="2" s="1"/>
  <c r="B7" i="1" s="1"/>
  <c r="E6" i="13"/>
  <c r="B5" i="10" l="1"/>
  <c r="H5" i="10" s="1"/>
  <c r="F8" i="1" s="1"/>
  <c r="B5" i="9"/>
  <c r="H5" i="9" s="1"/>
  <c r="E8" i="1" s="1"/>
  <c r="B5" i="3"/>
  <c r="H5" i="3" s="1"/>
  <c r="B5" i="5"/>
  <c r="H5" i="5" s="1"/>
  <c r="D8" i="1" s="1"/>
  <c r="B5" i="2"/>
  <c r="H5" i="2" s="1"/>
  <c r="B8" i="1" s="1"/>
  <c r="J8" i="1" s="1"/>
  <c r="C8" i="1"/>
  <c r="G7" i="1"/>
  <c r="J7" i="1" l="1"/>
  <c r="N7" i="1"/>
  <c r="K7" i="1"/>
  <c r="L7" i="1"/>
  <c r="M7" i="1"/>
  <c r="M8" i="1"/>
  <c r="N8" i="1"/>
  <c r="G8" i="1"/>
  <c r="L8" i="1"/>
  <c r="K8" i="1"/>
  <c r="A8" i="1"/>
  <c r="A7" i="1"/>
  <c r="O7" i="1" l="1"/>
  <c r="O8" i="1"/>
  <c r="P7" i="1" l="1"/>
  <c r="P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<sst xmlns="http://schemas.openxmlformats.org/spreadsheetml/2006/main" count="101" uniqueCount="54">
  <si>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</si>
  <si>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</si>
  <si>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</si>
  <si>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</si>
  <si>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</si>
  <si>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</si>
  <si>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</si>
  <si>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</si>
  <si>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</si>
  <si>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</si>
  <si>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</si>
  <si>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</si>
  <si>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</si>
  <si>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</si>
  <si>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</si>
  <si>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</si>
  <si>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</si>
  <si>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</si>
  <si>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</si>
  <si>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</si>
  <si>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</si>
  <si>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</si>
  <si>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</si>
  <si>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</si>
  <si>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</si>
  <si>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</si>
  <si>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formula be used due to the cost difference between the highest and lowest bidder.  The vendor amount being evaluated be divided by the lowest bidder and then multipled by the highest score (20%).  The lowest bidder will receive the full 20 percent (Highest Score).</t>
  </si>
  <si>
    <t>CMC</t>
  </si>
  <si>
    <t>RFP730-20163 Calhoun Road Traffic and Median Development</t>
  </si>
  <si>
    <t>54 Construction</t>
  </si>
  <si>
    <t>Updated: 10/19</t>
  </si>
  <si>
    <t xml:space="preserve">Committee Members: </t>
  </si>
  <si>
    <t>Points (1-5)</t>
  </si>
  <si>
    <t>Respondent’s safety management program (Section 4.7)</t>
  </si>
  <si>
    <t>Respondent’s project planning and scheduling (Section 4.6)</t>
  </si>
  <si>
    <t>Respondent’s construction and execution plan (Section 4.5)</t>
  </si>
  <si>
    <t>Respondent’s qualifications and experience of Proposed Construction Team (Section 4.4)</t>
  </si>
  <si>
    <t>Respondent’s qualifications and experience with a focus on renovations with short durations completed for the University of Houston System (including any component university) or other institutions of higher education (Section 4.3)</t>
  </si>
  <si>
    <t>Respondent’s Cost and Delivery Proposal (Section 4.2)  **LEAVE BLANK - PURCHASING WILL EVALUATE THIS**</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</si>
  <si>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</si>
  <si>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</si>
  <si>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</si>
  <si>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</si>
  <si>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</si>
  <si>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</si>
  <si>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</si>
  <si>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</si>
  <si>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</si>
  <si>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</si>
  <si>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09/23/2020 @ 4:00 PM</t>
  </si>
  <si>
    <t>Evaluation Due Date</t>
  </si>
  <si>
    <t>Name</t>
  </si>
  <si>
    <t xml:space="preserve">RFP730-20163 Calhoun Road Traffic and Median Development </t>
  </si>
  <si>
    <t>University of Houston Evaluation Matrix $1 Million+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</si>
</sst>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sz val="10"/>
      <color rgb="FF000000"/>
      <name val="Arial"/>
      <family val="2"/>
    </font>
    <font>
      <b/>
      <sz val="8"/>
      <name val="Arial"/>
      <family val="2"/>
    </font>
    <font>
      <b/>
      <sz val="9"/>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14999847407452621"/>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right/>
      <top style="thin">
        <color indexed="64"/>
      </top>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121">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44" fontId="23" fillId="0" borderId="0" applyFont="0" applyFill="0" applyBorder="0" applyAlignment="0" applyProtection="0"/>
    <xf numFmtId="0" fontId="7" fillId="0" borderId="0"/>
    <xf numFmtId="43" fontId="22" fillId="0" borderId="0" applyFont="0" applyFill="0" applyBorder="0" applyAlignment="0" applyProtection="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52" fillId="0" borderId="0" applyNumberFormat="0" applyFill="0" applyBorder="0" applyAlignment="0" applyProtection="0"/>
    <xf numFmtId="0" fontId="1" fillId="0" borderId="0"/>
  </cellStyleXfs>
  <cellXfs count="124">
    <xf numFmtId="0" fontId="0" fillId="0" borderId="0" xfId="0"/>
    <xf numFmtId="0" fontId="20" fillId="0" borderId="0" xfId="0" applyFont="1" applyBorder="1" applyAlignment="1"/>
    <xf numFmtId="0" fontId="0" fillId="0" borderId="0" xfId="0" applyBorder="1"/>
    <xf numFmtId="0" fontId="20" fillId="0" borderId="0" xfId="0" applyFont="1" applyBorder="1" applyAlignment="1"/>
    <xf numFmtId="0" fontId="0" fillId="0" borderId="0" xfId="0"/>
    <xf numFmtId="0" fontId="22" fillId="0" borderId="0" xfId="0" applyFont="1"/>
    <xf numFmtId="0" fontId="0" fillId="0" borderId="0" xfId="0"/>
    <xf numFmtId="0" fontId="20" fillId="0" borderId="0" xfId="0" applyFont="1" applyBorder="1" applyAlignment="1">
      <alignment horizontal="left"/>
    </xf>
    <xf numFmtId="0" fontId="44" fillId="0" borderId="0" xfId="0" applyFont="1" applyBorder="1" applyAlignment="1">
      <alignment horizontal="left"/>
    </xf>
    <xf numFmtId="0" fontId="44" fillId="26" borderId="0" xfId="0" applyFont="1" applyFill="1" applyAlignment="1"/>
    <xf numFmtId="0" fontId="45" fillId="26" borderId="0" xfId="0" applyFont="1" applyFill="1"/>
    <xf numFmtId="0" fontId="21" fillId="26" borderId="0" xfId="0" applyFont="1" applyFill="1"/>
    <xf numFmtId="0" fontId="45" fillId="26" borderId="0" xfId="0" applyFont="1" applyFill="1" applyBorder="1"/>
    <xf numFmtId="0" fontId="20" fillId="26" borderId="0" xfId="0" applyFont="1" applyFill="1"/>
    <xf numFmtId="0" fontId="20" fillId="26" borderId="0" xfId="0" applyFont="1" applyFill="1" applyBorder="1" applyAlignment="1">
      <alignment horizontal="left" vertical="center"/>
    </xf>
    <xf numFmtId="0" fontId="20" fillId="26" borderId="0" xfId="0" applyFont="1" applyFill="1" applyBorder="1" applyAlignment="1">
      <alignment horizontal="right" textRotation="90" wrapText="1"/>
    </xf>
    <xf numFmtId="0" fontId="20" fillId="26" borderId="0" xfId="0" applyFont="1" applyFill="1" applyAlignment="1">
      <alignment horizontal="center" vertical="center"/>
    </xf>
    <xf numFmtId="0" fontId="21" fillId="26" borderId="11" xfId="0" applyFont="1" applyFill="1" applyBorder="1" applyAlignment="1">
      <alignment horizontal="right"/>
    </xf>
    <xf numFmtId="0" fontId="21" fillId="26" borderId="11" xfId="0" applyFont="1" applyFill="1" applyBorder="1" applyAlignment="1">
      <alignment horizontal="left"/>
    </xf>
    <xf numFmtId="0" fontId="46" fillId="26" borderId="0" xfId="0" applyFont="1" applyFill="1"/>
    <xf numFmtId="0" fontId="42" fillId="25" borderId="13" xfId="0" applyFont="1" applyFill="1" applyBorder="1" applyAlignment="1">
      <alignment horizontal="right"/>
    </xf>
    <xf numFmtId="0" fontId="48" fillId="0" borderId="10" xfId="100" applyFont="1" applyBorder="1" applyAlignment="1">
      <alignment horizontal="right"/>
    </xf>
    <xf numFmtId="0" fontId="48" fillId="0" borderId="10" xfId="100" applyFont="1" applyBorder="1" applyAlignment="1">
      <alignment horizontal="right"/>
    </xf>
    <xf numFmtId="0" fontId="50" fillId="0" borderId="10" xfId="100" applyFont="1" applyFill="1" applyBorder="1" applyAlignment="1">
      <alignment horizontal="right"/>
    </xf>
    <xf numFmtId="0" fontId="41" fillId="25" borderId="14" xfId="0" applyFont="1" applyFill="1" applyBorder="1" applyAlignment="1">
      <alignment horizontal="right" textRotation="90" wrapText="1"/>
    </xf>
    <xf numFmtId="0" fontId="21" fillId="26" borderId="0" xfId="0" applyFont="1" applyFill="1" applyAlignment="1">
      <alignment horizontal="right"/>
    </xf>
    <xf numFmtId="0" fontId="48" fillId="0" borderId="0" xfId="98" applyFont="1" applyAlignment="1"/>
    <xf numFmtId="0" fontId="44" fillId="26" borderId="0" xfId="0" applyFont="1" applyFill="1" applyAlignment="1">
      <alignment horizontal="right"/>
    </xf>
    <xf numFmtId="2" fontId="0" fillId="0" borderId="0" xfId="0" applyNumberFormat="1"/>
    <xf numFmtId="0" fontId="21" fillId="26" borderId="11" xfId="0" applyFont="1" applyFill="1" applyBorder="1"/>
    <xf numFmtId="0" fontId="20" fillId="26" borderId="14" xfId="0" applyFont="1" applyFill="1" applyBorder="1" applyAlignment="1">
      <alignment horizontal="right" textRotation="90" wrapText="1"/>
    </xf>
    <xf numFmtId="4" fontId="21" fillId="26" borderId="13" xfId="0" applyNumberFormat="1" applyFont="1" applyFill="1" applyBorder="1" applyAlignment="1">
      <alignment horizontal="right"/>
    </xf>
    <xf numFmtId="0" fontId="21" fillId="26" borderId="13" xfId="0" applyFont="1" applyFill="1" applyBorder="1" applyAlignment="1">
      <alignment horizontal="right"/>
    </xf>
    <xf numFmtId="0" fontId="48" fillId="0" borderId="21" xfId="98" applyFont="1" applyBorder="1" applyAlignment="1">
      <alignment vertical="center"/>
    </xf>
    <xf numFmtId="44" fontId="43" fillId="24" borderId="0" xfId="105" applyFont="1" applyFill="1"/>
    <xf numFmtId="0" fontId="50" fillId="0" borderId="10" xfId="100" applyFont="1" applyBorder="1" applyAlignment="1">
      <alignment horizontal="right"/>
    </xf>
    <xf numFmtId="2" fontId="49" fillId="0" borderId="0" xfId="98" applyNumberFormat="1" applyFont="1"/>
    <xf numFmtId="2" fontId="49" fillId="0" borderId="0" xfId="0" applyNumberFormat="1" applyFont="1"/>
    <xf numFmtId="2" fontId="21" fillId="26" borderId="11" xfId="0" applyNumberFormat="1" applyFont="1" applyFill="1" applyBorder="1"/>
    <xf numFmtId="0" fontId="48" fillId="0" borderId="0" xfId="98" applyFont="1" applyAlignment="1">
      <alignment horizontal="left"/>
    </xf>
    <xf numFmtId="0" fontId="47" fillId="0" borderId="10" xfId="100" applyFont="1" applyBorder="1" applyAlignment="1">
      <alignment horizontal="center"/>
    </xf>
    <xf numFmtId="0" fontId="21" fillId="27" borderId="11" xfId="0" applyFont="1" applyFill="1" applyBorder="1" applyAlignment="1">
      <alignment horizontal="right"/>
    </xf>
    <xf numFmtId="0" fontId="21" fillId="27" borderId="11" xfId="0" applyFont="1" applyFill="1" applyBorder="1" applyAlignment="1">
      <alignment horizontal="left"/>
    </xf>
    <xf numFmtId="0" fontId="42" fillId="27" borderId="13" xfId="0" applyFont="1" applyFill="1" applyBorder="1" applyAlignment="1">
      <alignment horizontal="right"/>
    </xf>
    <xf numFmtId="2" fontId="21" fillId="27" borderId="11" xfId="0" applyNumberFormat="1" applyFont="1" applyFill="1" applyBorder="1"/>
    <xf numFmtId="0" fontId="21" fillId="27" borderId="13" xfId="0" applyFont="1" applyFill="1" applyBorder="1" applyAlignment="1">
      <alignment horizontal="right"/>
    </xf>
    <xf numFmtId="4" fontId="21" fillId="27" borderId="22" xfId="0" applyNumberFormat="1" applyFont="1" applyFill="1" applyBorder="1" applyAlignment="1">
      <alignment horizontal="right"/>
    </xf>
    <xf numFmtId="0" fontId="21" fillId="27" borderId="0" xfId="0" applyFont="1" applyFill="1"/>
    <xf numFmtId="0" fontId="21" fillId="27" borderId="12" xfId="0" applyFont="1" applyFill="1" applyBorder="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1" fontId="22" fillId="0" borderId="23" xfId="1" applyNumberFormat="1" applyFont="1" applyBorder="1" applyAlignment="1">
      <alignment horizontal="center" vertical="center"/>
    </xf>
    <xf numFmtId="1" fontId="22" fillId="0" borderId="0" xfId="1" applyNumberFormat="1" applyFont="1" applyAlignment="1">
      <alignment horizontal="center" vertical="center"/>
    </xf>
    <xf numFmtId="44" fontId="43" fillId="0" borderId="23" xfId="105" applyFont="1" applyBorder="1" applyAlignment="1">
      <alignment horizontal="center" vertical="center"/>
    </xf>
    <xf numFmtId="44" fontId="43" fillId="0" borderId="0" xfId="105" applyFont="1" applyAlignment="1">
      <alignment horizontal="center" vertical="center"/>
    </xf>
    <xf numFmtId="0" fontId="48" fillId="24" borderId="21" xfId="98" applyFont="1" applyFill="1" applyBorder="1" applyAlignment="1">
      <alignment horizontal="left" vertical="center"/>
    </xf>
    <xf numFmtId="0" fontId="0" fillId="24" borderId="0" xfId="0" applyFill="1" applyAlignment="1">
      <alignment horizontal="left" wrapText="1"/>
    </xf>
    <xf numFmtId="164" fontId="47" fillId="25" borderId="20" xfId="107" applyNumberFormat="1" applyFont="1" applyFill="1" applyBorder="1" applyAlignment="1">
      <alignment horizontal="left" vertical="center" wrapText="1"/>
    </xf>
    <xf numFmtId="164" fontId="47" fillId="25" borderId="18" xfId="107" applyNumberFormat="1" applyFont="1" applyFill="1" applyBorder="1" applyAlignment="1">
      <alignment horizontal="left" vertical="center" wrapText="1"/>
    </xf>
    <xf numFmtId="164" fontId="47" fillId="25" borderId="16" xfId="107" applyNumberFormat="1" applyFont="1" applyFill="1" applyBorder="1" applyAlignment="1">
      <alignment horizontal="left" vertical="center" wrapText="1"/>
    </xf>
    <xf numFmtId="164" fontId="47" fillId="25" borderId="20" xfId="107" applyNumberFormat="1" applyFont="1" applyFill="1" applyBorder="1" applyAlignment="1">
      <alignment horizontal="right" vertical="center" wrapText="1"/>
    </xf>
    <xf numFmtId="164" fontId="47" fillId="25" borderId="18" xfId="107" applyNumberFormat="1" applyFont="1" applyFill="1" applyBorder="1" applyAlignment="1">
      <alignment horizontal="right" vertical="center" wrapText="1"/>
    </xf>
    <xf numFmtId="164" fontId="47" fillId="25" borderId="16" xfId="107" applyNumberFormat="1" applyFont="1" applyFill="1" applyBorder="1" applyAlignment="1">
      <alignment horizontal="right" vertical="center" wrapText="1"/>
    </xf>
    <xf numFmtId="164" fontId="47" fillId="25" borderId="19" xfId="107" applyNumberFormat="1" applyFont="1" applyFill="1" applyBorder="1" applyAlignment="1">
      <alignment horizontal="right" vertical="center" wrapText="1"/>
    </xf>
    <xf numFmtId="164" fontId="47" fillId="25" borderId="17" xfId="107" applyNumberFormat="1" applyFont="1" applyFill="1" applyBorder="1" applyAlignment="1">
      <alignment horizontal="right" vertical="center" wrapText="1"/>
    </xf>
    <xf numFmtId="164" fontId="47" fillId="25" borderId="15" xfId="107" applyNumberFormat="1" applyFont="1" applyFill="1" applyBorder="1" applyAlignment="1">
      <alignment horizontal="right" vertical="center" wrapText="1"/>
    </xf>
    <xf numFmtId="0" fontId="44" fillId="26" borderId="0" xfId="0" applyFont="1" applyFill="1" applyAlignment="1">
      <alignment horizontal="left"/>
    </xf>
    <xf numFmtId="0" fontId="44" fillId="26" borderId="0" xfId="0" applyFont="1" applyFill="1" applyAlignment="1">
      <alignment horizontal="right"/>
    </xf>
    <xf numFmtId="0" fontId="22" fillId="26" borderId="0" xfId="98" applyFont="1" applyFill="1"/>
    <xf numFmtId="0" fontId="46" fillId="26" borderId="0" xfId="98" applyFont="1" applyFill="1"/>
    <xf numFmtId="0" fontId="22" fillId="26" borderId="0" xfId="98" applyFont="1" applyFill="1" applyAlignment="1">
      <alignment wrapText="1"/>
    </xf>
    <xf numFmtId="0" fontId="22" fillId="0" borderId="0" xfId="98" applyFont="1" applyFill="1"/>
    <xf numFmtId="0" fontId="52" fillId="26" borderId="0" xfId="119" applyFill="1"/>
    <xf numFmtId="0" fontId="43" fillId="26" borderId="0" xfId="98" applyFont="1" applyFill="1"/>
    <xf numFmtId="0" fontId="53" fillId="0" borderId="0" xfId="120" applyFont="1" applyAlignment="1">
      <alignment horizontal="left"/>
    </xf>
    <xf numFmtId="0" fontId="50" fillId="26" borderId="0" xfId="98" applyFont="1" applyFill="1"/>
    <xf numFmtId="0" fontId="22" fillId="26" borderId="10" xfId="98" applyFont="1" applyFill="1" applyBorder="1"/>
    <xf numFmtId="0" fontId="22" fillId="28" borderId="24" xfId="98" applyFont="1" applyFill="1" applyBorder="1"/>
    <xf numFmtId="0" fontId="22" fillId="28" borderId="0" xfId="98" applyFont="1" applyFill="1" applyBorder="1"/>
    <xf numFmtId="0" fontId="54" fillId="26" borderId="0" xfId="98" applyFont="1" applyFill="1" applyAlignment="1">
      <alignment horizontal="center" wrapText="1"/>
    </xf>
    <xf numFmtId="0" fontId="22" fillId="24" borderId="25" xfId="98" applyFont="1" applyFill="1" applyBorder="1" applyAlignment="1">
      <alignment horizontal="center"/>
    </xf>
    <xf numFmtId="0" fontId="22" fillId="24" borderId="12" xfId="98" applyFont="1" applyFill="1" applyBorder="1" applyAlignment="1">
      <alignment horizontal="center"/>
    </xf>
    <xf numFmtId="0" fontId="22" fillId="24" borderId="22" xfId="98" applyFont="1" applyFill="1" applyBorder="1" applyAlignment="1">
      <alignment horizontal="center"/>
    </xf>
    <xf numFmtId="0" fontId="22" fillId="28" borderId="25" xfId="98" applyFont="1" applyFill="1" applyBorder="1" applyAlignment="1">
      <alignment horizontal="center"/>
    </xf>
    <xf numFmtId="0" fontId="22" fillId="28" borderId="12" xfId="98" applyFont="1" applyFill="1" applyBorder="1" applyAlignment="1">
      <alignment horizontal="center"/>
    </xf>
    <xf numFmtId="0" fontId="22" fillId="28" borderId="22" xfId="98" applyFont="1" applyFill="1" applyBorder="1" applyAlignment="1">
      <alignment horizontal="center"/>
    </xf>
    <xf numFmtId="0" fontId="54" fillId="26" borderId="26" xfId="98" applyFont="1" applyFill="1" applyBorder="1" applyAlignment="1">
      <alignment wrapText="1"/>
    </xf>
    <xf numFmtId="0" fontId="22" fillId="24" borderId="27" xfId="98" applyFont="1" applyFill="1" applyBorder="1" applyAlignment="1">
      <alignment horizontal="center"/>
    </xf>
    <xf numFmtId="0" fontId="22" fillId="24" borderId="11" xfId="98" applyFont="1" applyFill="1" applyBorder="1" applyAlignment="1">
      <alignment horizontal="center"/>
    </xf>
    <xf numFmtId="0" fontId="22" fillId="24" borderId="13" xfId="98" applyFont="1" applyFill="1" applyBorder="1" applyAlignment="1">
      <alignment horizontal="center"/>
    </xf>
    <xf numFmtId="0" fontId="22" fillId="28" borderId="27" xfId="98" applyFont="1" applyFill="1" applyBorder="1" applyAlignment="1">
      <alignment horizontal="center"/>
    </xf>
    <xf numFmtId="0" fontId="22" fillId="28" borderId="11" xfId="98" applyFont="1" applyFill="1" applyBorder="1" applyAlignment="1">
      <alignment horizontal="center"/>
    </xf>
    <xf numFmtId="0" fontId="22" fillId="28" borderId="13" xfId="98" applyFont="1" applyFill="1" applyBorder="1" applyAlignment="1">
      <alignment horizontal="center"/>
    </xf>
    <xf numFmtId="0" fontId="54" fillId="25" borderId="28" xfId="98" applyFont="1" applyFill="1" applyBorder="1" applyAlignment="1">
      <alignment horizontal="center" wrapText="1"/>
    </xf>
    <xf numFmtId="0" fontId="54" fillId="25" borderId="29" xfId="98" applyFont="1" applyFill="1" applyBorder="1" applyAlignment="1">
      <alignment horizontal="center" wrapText="1"/>
    </xf>
    <xf numFmtId="0" fontId="54" fillId="25" borderId="30" xfId="98" applyFont="1" applyFill="1" applyBorder="1" applyAlignment="1">
      <alignment horizontal="center" wrapText="1"/>
    </xf>
    <xf numFmtId="0" fontId="54" fillId="26" borderId="0" xfId="98" applyFont="1" applyFill="1" applyAlignment="1">
      <alignment wrapText="1"/>
    </xf>
    <xf numFmtId="0" fontId="22" fillId="26" borderId="0" xfId="98" applyFont="1" applyFill="1" applyAlignment="1">
      <alignment horizontal="center"/>
    </xf>
    <xf numFmtId="0" fontId="43" fillId="26" borderId="31" xfId="98" applyFont="1" applyFill="1" applyBorder="1" applyAlignment="1">
      <alignment horizontal="center" vertical="center" wrapText="1"/>
    </xf>
    <xf numFmtId="0" fontId="43" fillId="26" borderId="23" xfId="98" applyFont="1" applyFill="1" applyBorder="1" applyAlignment="1">
      <alignment horizontal="center" vertical="center" wrapText="1"/>
    </xf>
    <xf numFmtId="0" fontId="43" fillId="26" borderId="32" xfId="98" applyFont="1" applyFill="1" applyBorder="1" applyAlignment="1">
      <alignment horizontal="center" vertical="center" wrapText="1"/>
    </xf>
    <xf numFmtId="0" fontId="55" fillId="26" borderId="32" xfId="98" applyFont="1" applyFill="1" applyBorder="1" applyAlignment="1">
      <alignment horizontal="center" vertical="center" wrapText="1"/>
    </xf>
    <xf numFmtId="0" fontId="48" fillId="29" borderId="31" xfId="98" applyFont="1" applyFill="1" applyBorder="1" applyAlignment="1">
      <alignment horizontal="left"/>
    </xf>
    <xf numFmtId="0" fontId="48" fillId="29" borderId="23" xfId="98" applyFont="1" applyFill="1" applyBorder="1" applyAlignment="1">
      <alignment horizontal="left"/>
    </xf>
    <xf numFmtId="0" fontId="48" fillId="29" borderId="32" xfId="98" applyFont="1" applyFill="1" applyBorder="1" applyAlignment="1">
      <alignment horizontal="left"/>
    </xf>
    <xf numFmtId="0" fontId="22" fillId="26" borderId="0" xfId="98" applyFont="1" applyFill="1" applyAlignment="1"/>
    <xf numFmtId="0" fontId="43" fillId="26" borderId="0" xfId="98" applyFont="1" applyFill="1" applyAlignment="1">
      <alignment horizontal="left" wrapText="1"/>
    </xf>
    <xf numFmtId="0" fontId="22" fillId="24" borderId="21" xfId="98" applyFont="1" applyFill="1" applyBorder="1" applyAlignment="1">
      <alignment horizontal="center" wrapText="1"/>
    </xf>
    <xf numFmtId="0" fontId="56" fillId="26" borderId="0" xfId="119" applyFont="1" applyFill="1" applyAlignment="1">
      <alignment horizontal="left"/>
    </xf>
    <xf numFmtId="0" fontId="56" fillId="26" borderId="0" xfId="119" applyFont="1" applyFill="1" applyAlignment="1"/>
    <xf numFmtId="0" fontId="56" fillId="26" borderId="0" xfId="119" applyFont="1" applyFill="1" applyAlignment="1">
      <alignment horizontal="left"/>
    </xf>
    <xf numFmtId="0" fontId="56" fillId="26" borderId="0" xfId="119" applyFont="1" applyFill="1" applyAlignment="1">
      <alignment wrapText="1"/>
    </xf>
    <xf numFmtId="0" fontId="56" fillId="26" borderId="0" xfId="119" applyFont="1" applyFill="1" applyAlignment="1">
      <alignment horizontal="left" wrapText="1"/>
    </xf>
    <xf numFmtId="0" fontId="51" fillId="26" borderId="0" xfId="120" applyFont="1" applyFill="1" applyBorder="1" applyAlignment="1"/>
    <xf numFmtId="165" fontId="51" fillId="0" borderId="0" xfId="120" applyNumberFormat="1" applyFont="1" applyFill="1" applyBorder="1" applyAlignment="1">
      <alignment horizontal="center"/>
    </xf>
    <xf numFmtId="0" fontId="47" fillId="26" borderId="0" xfId="120" applyFont="1" applyFill="1" applyBorder="1" applyAlignment="1">
      <alignment horizontal="left"/>
    </xf>
    <xf numFmtId="0" fontId="22" fillId="24" borderId="0" xfId="120" applyFont="1" applyFill="1" applyBorder="1" applyAlignment="1">
      <alignment horizontal="center"/>
    </xf>
    <xf numFmtId="0" fontId="21" fillId="26" borderId="0" xfId="98" applyFont="1" applyFill="1"/>
    <xf numFmtId="0" fontId="20" fillId="0" borderId="0" xfId="98" applyFont="1" applyFill="1" applyAlignment="1">
      <alignment horizontal="left"/>
    </xf>
    <xf numFmtId="0" fontId="20" fillId="26" borderId="0" xfId="98" applyFont="1" applyFill="1" applyAlignment="1">
      <alignment wrapText="1"/>
    </xf>
    <xf numFmtId="0" fontId="20" fillId="26" borderId="0" xfId="98" applyFont="1" applyFill="1" applyAlignment="1">
      <alignment horizontal="left" wrapText="1"/>
    </xf>
  </cellXfs>
  <cellStyles count="12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9" builtinId="8"/>
    <cellStyle name="Input 2" xfId="81"/>
    <cellStyle name="Input 3" xfId="39"/>
    <cellStyle name="Linked Cell 2" xfId="82"/>
    <cellStyle name="Linked Cell 3" xfId="40"/>
    <cellStyle name="Neutral 2" xfId="83"/>
    <cellStyle name="Neutral 3" xfId="41"/>
    <cellStyle name="Normal" xfId="0" builtinId="0"/>
    <cellStyle name="Normal 10" xfId="113"/>
    <cellStyle name="Normal 11" xfId="116"/>
    <cellStyle name="Normal 12" xfId="120"/>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2"/>
    <cellStyle name="Normal 4 15" xfId="114"/>
    <cellStyle name="Normal 4 16" xfId="117"/>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1"/>
    <cellStyle name="Note 2" xfId="5"/>
    <cellStyle name="Note 3" xfId="89"/>
    <cellStyle name="Note 4" xfId="42"/>
    <cellStyle name="Note 4 2" xfId="99"/>
    <cellStyle name="Output 2" xfId="84"/>
    <cellStyle name="Output 3" xfId="43"/>
    <cellStyle name="Percent 2" xfId="115"/>
    <cellStyle name="Percent 3" xfId="118"/>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abSelected="1" workbookViewId="0">
      <selection activeCell="A4" sqref="A4:A5"/>
    </sheetView>
  </sheetViews>
  <sheetFormatPr defaultRowHeight="12.75" x14ac:dyDescent="0.2"/>
  <cols>
    <col min="1" max="1" width="29" bestFit="1" customWidth="1"/>
    <col min="2" max="5" width="8.85546875" customWidth="1"/>
    <col min="6" max="7" width="8.85546875" style="6" customWidth="1"/>
    <col min="8" max="8" width="12.42578125" bestFit="1" customWidth="1"/>
  </cols>
  <sheetData>
    <row r="1" spans="1:10" ht="15.75" x14ac:dyDescent="0.25">
      <c r="A1" s="8" t="s">
        <v>0</v>
      </c>
      <c r="B1" s="7"/>
      <c r="C1" s="3"/>
      <c r="D1" s="3"/>
      <c r="E1" s="3"/>
      <c r="F1" s="3"/>
      <c r="G1" s="3"/>
      <c r="H1" s="3"/>
    </row>
    <row r="2" spans="1:10" ht="15.75" x14ac:dyDescent="0.25">
      <c r="A2" s="1"/>
      <c r="B2" s="2"/>
      <c r="C2" s="2"/>
      <c r="D2" s="2"/>
      <c r="E2" s="2"/>
      <c r="F2" s="2"/>
      <c r="G2" s="2"/>
      <c r="H2" s="2"/>
      <c r="I2" s="2"/>
    </row>
    <row r="3" spans="1:10" s="5" customFormat="1" x14ac:dyDescent="0.2">
      <c r="A3" s="40"/>
      <c r="B3" s="35" t="s">
        <v>6</v>
      </c>
      <c r="C3" s="21" t="s">
        <v>7</v>
      </c>
      <c r="D3" s="21" t="s">
        <v>8</v>
      </c>
      <c r="E3" s="21" t="s">
        <v>9</v>
      </c>
      <c r="F3" s="21" t="s">
        <v>10</v>
      </c>
      <c r="G3" s="21" t="s">
        <v>11</v>
      </c>
      <c r="H3" s="23" t="s">
        <v>25</v>
      </c>
    </row>
    <row r="4" spans="1:10" x14ac:dyDescent="0.2">
      <c r="A4" s="39" t="s">
        <v>29</v>
      </c>
      <c r="B4" s="36">
        <f>'Pricing Score Calculation'!E5</f>
        <v>25.101829756043685</v>
      </c>
      <c r="C4" s="49">
        <v>14</v>
      </c>
      <c r="D4" s="49">
        <v>14.4</v>
      </c>
      <c r="E4" s="49">
        <v>7.8</v>
      </c>
      <c r="F4" s="49">
        <v>8</v>
      </c>
      <c r="G4" s="49">
        <v>8</v>
      </c>
      <c r="H4" s="37">
        <f>SUM(B4:G4)</f>
        <v>77.301829756043674</v>
      </c>
    </row>
    <row r="5" spans="1:10" x14ac:dyDescent="0.2">
      <c r="A5" s="39" t="s">
        <v>27</v>
      </c>
      <c r="B5" s="36">
        <f>'Pricing Score Calculation'!E6</f>
        <v>30</v>
      </c>
      <c r="C5" s="49">
        <v>14.8</v>
      </c>
      <c r="D5" s="49">
        <v>15.6</v>
      </c>
      <c r="E5" s="49">
        <v>8</v>
      </c>
      <c r="F5" s="49">
        <v>8</v>
      </c>
      <c r="G5" s="49">
        <v>8</v>
      </c>
      <c r="H5" s="37">
        <f>SUM(B5:G5)</f>
        <v>84.4</v>
      </c>
      <c r="J5" s="4"/>
    </row>
    <row r="6" spans="1:10" x14ac:dyDescent="0.2">
      <c r="A6" s="6"/>
    </row>
    <row r="7" spans="1:10" x14ac:dyDescent="0.2">
      <c r="A7" s="6"/>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A4" sqref="A4:A5"/>
    </sheetView>
  </sheetViews>
  <sheetFormatPr defaultRowHeight="12.75" x14ac:dyDescent="0.2"/>
  <cols>
    <col min="1" max="1" width="29" bestFit="1" customWidth="1"/>
    <col min="11" max="11" width="14.42578125" bestFit="1" customWidth="1"/>
  </cols>
  <sheetData>
    <row r="1" spans="1:14" ht="15.75" x14ac:dyDescent="0.25">
      <c r="A1" s="8" t="s">
        <v>0</v>
      </c>
      <c r="B1" s="7"/>
      <c r="C1" s="7"/>
      <c r="D1" s="7"/>
      <c r="E1" s="3"/>
      <c r="F1" s="3"/>
      <c r="G1" s="3"/>
      <c r="H1" s="3"/>
      <c r="I1" s="3"/>
    </row>
    <row r="2" spans="1:14" ht="15.75" x14ac:dyDescent="0.25">
      <c r="A2" s="3"/>
      <c r="B2" s="2"/>
      <c r="C2" s="2"/>
      <c r="D2" s="2"/>
      <c r="E2" s="2"/>
      <c r="F2" s="2"/>
      <c r="G2" s="2"/>
      <c r="H2" s="2"/>
      <c r="I2" s="2"/>
    </row>
    <row r="3" spans="1:14" x14ac:dyDescent="0.2">
      <c r="A3" s="40"/>
      <c r="B3" s="35" t="s">
        <v>6</v>
      </c>
      <c r="C3" s="22" t="s">
        <v>7</v>
      </c>
      <c r="D3" s="22" t="s">
        <v>8</v>
      </c>
      <c r="E3" s="22" t="s">
        <v>9</v>
      </c>
      <c r="F3" s="22" t="s">
        <v>10</v>
      </c>
      <c r="G3" s="22" t="s">
        <v>11</v>
      </c>
      <c r="H3" s="23" t="s">
        <v>25</v>
      </c>
      <c r="I3" s="5"/>
      <c r="J3" s="5"/>
      <c r="K3" s="5"/>
      <c r="L3" s="5"/>
      <c r="M3" s="5"/>
      <c r="N3" s="5"/>
    </row>
    <row r="4" spans="1:14" x14ac:dyDescent="0.2">
      <c r="A4" s="39" t="s">
        <v>29</v>
      </c>
      <c r="B4" s="36">
        <f>'Pricing Score Calculation'!E5</f>
        <v>25.101829756043685</v>
      </c>
      <c r="C4" s="50">
        <v>0</v>
      </c>
      <c r="D4" s="50">
        <v>12</v>
      </c>
      <c r="E4" s="50">
        <v>2</v>
      </c>
      <c r="F4" s="50">
        <v>6</v>
      </c>
      <c r="G4" s="50">
        <v>6</v>
      </c>
      <c r="H4" s="37">
        <f>SUM(B4:G4)</f>
        <v>51.101829756043685</v>
      </c>
      <c r="I4" s="6"/>
      <c r="J4" s="6"/>
      <c r="K4" s="6"/>
      <c r="L4" s="6"/>
      <c r="M4" s="6"/>
      <c r="N4" s="6"/>
    </row>
    <row r="5" spans="1:14" x14ac:dyDescent="0.2">
      <c r="A5" s="39" t="s">
        <v>27</v>
      </c>
      <c r="B5" s="36">
        <f>'Pricing Score Calculation'!E6</f>
        <v>30</v>
      </c>
      <c r="C5" s="50">
        <v>12</v>
      </c>
      <c r="D5" s="50">
        <v>16</v>
      </c>
      <c r="E5" s="50">
        <v>6</v>
      </c>
      <c r="F5" s="50">
        <v>6</v>
      </c>
      <c r="G5" s="50">
        <v>6</v>
      </c>
      <c r="H5" s="37">
        <f>SUM(B5:G5)</f>
        <v>76</v>
      </c>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A4" sqref="A4:A5"/>
    </sheetView>
  </sheetViews>
  <sheetFormatPr defaultRowHeight="12.75" x14ac:dyDescent="0.2"/>
  <cols>
    <col min="1" max="1" width="29" bestFit="1" customWidth="1"/>
    <col min="10" max="10" width="9.85546875" bestFit="1" customWidth="1"/>
    <col min="11" max="11" width="14.42578125" bestFit="1" customWidth="1"/>
  </cols>
  <sheetData>
    <row r="1" spans="1:14" ht="15.75" x14ac:dyDescent="0.25">
      <c r="A1" s="8" t="s">
        <v>0</v>
      </c>
      <c r="B1" s="7"/>
      <c r="C1" s="7"/>
      <c r="D1" s="7"/>
      <c r="E1" s="3"/>
      <c r="F1" s="3"/>
      <c r="G1" s="3"/>
      <c r="H1" s="3"/>
      <c r="I1" s="3"/>
      <c r="J1" s="6"/>
    </row>
    <row r="2" spans="1:14" ht="15.75" x14ac:dyDescent="0.25">
      <c r="A2" s="3"/>
      <c r="B2" s="2"/>
      <c r="C2" s="2"/>
      <c r="D2" s="2"/>
      <c r="E2" s="2"/>
      <c r="F2" s="2"/>
      <c r="G2" s="2"/>
      <c r="H2" s="2"/>
      <c r="I2" s="2"/>
    </row>
    <row r="3" spans="1:14" x14ac:dyDescent="0.2">
      <c r="A3" s="40"/>
      <c r="B3" s="35" t="s">
        <v>6</v>
      </c>
      <c r="C3" s="22" t="s">
        <v>7</v>
      </c>
      <c r="D3" s="22" t="s">
        <v>8</v>
      </c>
      <c r="E3" s="22" t="s">
        <v>9</v>
      </c>
      <c r="F3" s="22" t="s">
        <v>10</v>
      </c>
      <c r="G3" s="22" t="s">
        <v>11</v>
      </c>
      <c r="H3" s="23" t="s">
        <v>25</v>
      </c>
      <c r="I3" s="5"/>
      <c r="J3" s="5"/>
      <c r="K3" s="5"/>
      <c r="L3" s="5"/>
      <c r="M3" s="5"/>
      <c r="N3" s="5"/>
    </row>
    <row r="4" spans="1:14" x14ac:dyDescent="0.2">
      <c r="A4" s="39" t="s">
        <v>29</v>
      </c>
      <c r="B4" s="36">
        <f>'Pricing Score Calculation'!E5</f>
        <v>25.101829756043685</v>
      </c>
      <c r="C4" s="51">
        <v>10</v>
      </c>
      <c r="D4" s="51">
        <v>12</v>
      </c>
      <c r="E4" s="51">
        <v>5.2</v>
      </c>
      <c r="F4" s="51">
        <v>5.2</v>
      </c>
      <c r="G4" s="51">
        <v>6</v>
      </c>
      <c r="H4" s="37">
        <f>SUM(B4:G4)</f>
        <v>63.501829756043691</v>
      </c>
      <c r="I4" s="6"/>
      <c r="J4" s="6"/>
      <c r="K4" s="6"/>
      <c r="L4" s="6"/>
      <c r="M4" s="6"/>
      <c r="N4" s="6"/>
    </row>
    <row r="5" spans="1:14" x14ac:dyDescent="0.2">
      <c r="A5" s="39" t="s">
        <v>27</v>
      </c>
      <c r="B5" s="36">
        <f>'Pricing Score Calculation'!E6</f>
        <v>30</v>
      </c>
      <c r="C5" s="51">
        <v>12</v>
      </c>
      <c r="D5" s="51">
        <v>14</v>
      </c>
      <c r="E5" s="51">
        <v>6</v>
      </c>
      <c r="F5" s="51">
        <v>7</v>
      </c>
      <c r="G5" s="51">
        <v>7</v>
      </c>
      <c r="H5" s="37">
        <f>SUM(B5:G5)</f>
        <v>76</v>
      </c>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A4" sqref="A4:A5"/>
    </sheetView>
  </sheetViews>
  <sheetFormatPr defaultRowHeight="12.75" x14ac:dyDescent="0.2"/>
  <cols>
    <col min="1" max="1" width="29" bestFit="1" customWidth="1"/>
    <col min="10" max="10" width="9.85546875" bestFit="1" customWidth="1"/>
    <col min="11" max="11" width="14.42578125" bestFit="1" customWidth="1"/>
  </cols>
  <sheetData>
    <row r="1" spans="1:14" ht="15.75" x14ac:dyDescent="0.25">
      <c r="A1" s="8" t="s">
        <v>0</v>
      </c>
      <c r="B1" s="7"/>
      <c r="C1" s="7"/>
      <c r="D1" s="7"/>
      <c r="E1" s="3"/>
      <c r="F1" s="3"/>
      <c r="G1" s="3"/>
      <c r="H1" s="3"/>
      <c r="I1" s="3"/>
      <c r="J1" s="6"/>
    </row>
    <row r="2" spans="1:14" ht="15.75" x14ac:dyDescent="0.25">
      <c r="A2" s="3"/>
      <c r="B2" s="2"/>
      <c r="C2" s="2"/>
      <c r="D2" s="2"/>
      <c r="E2" s="2"/>
      <c r="F2" s="2"/>
      <c r="G2" s="2"/>
      <c r="H2" s="2"/>
      <c r="I2" s="2"/>
      <c r="J2" s="2"/>
    </row>
    <row r="3" spans="1:14" x14ac:dyDescent="0.2">
      <c r="A3" s="40"/>
      <c r="B3" s="35" t="s">
        <v>6</v>
      </c>
      <c r="C3" s="22" t="s">
        <v>7</v>
      </c>
      <c r="D3" s="22" t="s">
        <v>8</v>
      </c>
      <c r="E3" s="22" t="s">
        <v>9</v>
      </c>
      <c r="F3" s="22" t="s">
        <v>10</v>
      </c>
      <c r="G3" s="22" t="s">
        <v>11</v>
      </c>
      <c r="H3" s="23" t="s">
        <v>25</v>
      </c>
      <c r="I3" s="5"/>
      <c r="J3" s="5"/>
      <c r="K3" s="5"/>
      <c r="L3" s="5"/>
      <c r="M3" s="5"/>
      <c r="N3" s="5"/>
    </row>
    <row r="4" spans="1:14" x14ac:dyDescent="0.2">
      <c r="A4" s="39" t="s">
        <v>29</v>
      </c>
      <c r="B4" s="36">
        <f>'Pricing Score Calculation'!E5</f>
        <v>25.101829756043685</v>
      </c>
      <c r="C4" s="52">
        <v>14</v>
      </c>
      <c r="D4" s="52">
        <v>13.6</v>
      </c>
      <c r="E4" s="52">
        <v>6.4</v>
      </c>
      <c r="F4" s="52">
        <v>6.8</v>
      </c>
      <c r="G4" s="52">
        <v>7</v>
      </c>
      <c r="H4" s="37">
        <f>SUM(B4:G4)</f>
        <v>72.901829756043682</v>
      </c>
      <c r="I4" s="6"/>
      <c r="J4" s="6"/>
      <c r="K4" s="6"/>
      <c r="L4" s="6"/>
      <c r="M4" s="6"/>
      <c r="N4" s="6"/>
    </row>
    <row r="5" spans="1:14" x14ac:dyDescent="0.2">
      <c r="A5" s="39" t="s">
        <v>27</v>
      </c>
      <c r="B5" s="36">
        <f>'Pricing Score Calculation'!E6</f>
        <v>30</v>
      </c>
      <c r="C5" s="52">
        <v>17.600000000000001</v>
      </c>
      <c r="D5" s="52">
        <v>18</v>
      </c>
      <c r="E5" s="52">
        <v>9</v>
      </c>
      <c r="F5" s="52">
        <v>9</v>
      </c>
      <c r="G5" s="52">
        <v>9</v>
      </c>
      <c r="H5" s="37">
        <f>SUM(B5:G5)</f>
        <v>92.6</v>
      </c>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4" sqref="A4:A5"/>
    </sheetView>
  </sheetViews>
  <sheetFormatPr defaultRowHeight="12.75" x14ac:dyDescent="0.2"/>
  <cols>
    <col min="1" max="1" width="29" bestFit="1" customWidth="1"/>
    <col min="10" max="10" width="9.85546875" bestFit="1" customWidth="1"/>
    <col min="11" max="11" width="14.42578125" bestFit="1" customWidth="1"/>
  </cols>
  <sheetData>
    <row r="1" spans="1:15" ht="15.75" x14ac:dyDescent="0.25">
      <c r="A1" s="8" t="s">
        <v>0</v>
      </c>
      <c r="B1" s="7"/>
      <c r="C1" s="7"/>
      <c r="D1" s="7"/>
      <c r="E1" s="3"/>
      <c r="F1" s="3"/>
      <c r="G1" s="3"/>
      <c r="H1" s="3"/>
      <c r="I1" s="3"/>
      <c r="J1" s="6"/>
    </row>
    <row r="2" spans="1:15" ht="15.75" x14ac:dyDescent="0.25">
      <c r="A2" s="3"/>
      <c r="B2" s="2"/>
      <c r="C2" s="2"/>
      <c r="D2" s="2"/>
      <c r="E2" s="2"/>
      <c r="F2" s="2"/>
      <c r="G2" s="2"/>
      <c r="H2" s="2"/>
      <c r="I2" s="2"/>
      <c r="J2" s="2"/>
    </row>
    <row r="3" spans="1:15" x14ac:dyDescent="0.2">
      <c r="A3" s="40"/>
      <c r="B3" s="35" t="s">
        <v>6</v>
      </c>
      <c r="C3" s="22" t="s">
        <v>7</v>
      </c>
      <c r="D3" s="22" t="s">
        <v>8</v>
      </c>
      <c r="E3" s="22" t="s">
        <v>9</v>
      </c>
      <c r="F3" s="22" t="s">
        <v>10</v>
      </c>
      <c r="G3" s="22" t="s">
        <v>11</v>
      </c>
      <c r="H3" s="23" t="s">
        <v>25</v>
      </c>
      <c r="I3" s="5"/>
      <c r="J3" s="5"/>
      <c r="K3" s="5"/>
      <c r="L3" s="5"/>
      <c r="M3" s="5"/>
      <c r="N3" s="5"/>
      <c r="O3" s="6"/>
    </row>
    <row r="4" spans="1:15" x14ac:dyDescent="0.2">
      <c r="A4" s="39" t="s">
        <v>29</v>
      </c>
      <c r="B4" s="36">
        <f>'Pricing Score Calculation'!E5</f>
        <v>25.101829756043685</v>
      </c>
      <c r="C4" s="53">
        <v>10</v>
      </c>
      <c r="D4" s="53">
        <v>12</v>
      </c>
      <c r="E4" s="53">
        <v>6</v>
      </c>
      <c r="F4" s="53">
        <v>6</v>
      </c>
      <c r="G4" s="53">
        <v>7</v>
      </c>
      <c r="H4" s="37">
        <f>SUM(B4:G4)</f>
        <v>66.101829756043685</v>
      </c>
      <c r="I4" s="6"/>
      <c r="J4" s="6"/>
      <c r="K4" s="6"/>
      <c r="L4" s="6"/>
      <c r="M4" s="6"/>
      <c r="N4" s="6"/>
      <c r="O4" s="6"/>
    </row>
    <row r="5" spans="1:15" x14ac:dyDescent="0.2">
      <c r="A5" s="39" t="s">
        <v>27</v>
      </c>
      <c r="B5" s="36">
        <f>'Pricing Score Calculation'!E6</f>
        <v>30</v>
      </c>
      <c r="C5" s="53">
        <v>16</v>
      </c>
      <c r="D5" s="53">
        <v>16</v>
      </c>
      <c r="E5" s="53">
        <v>8</v>
      </c>
      <c r="F5" s="53">
        <v>7</v>
      </c>
      <c r="G5" s="53">
        <v>8</v>
      </c>
      <c r="H5" s="37">
        <f>SUM(B5:G5)</f>
        <v>85</v>
      </c>
      <c r="I5" s="6"/>
      <c r="J5" s="6"/>
      <c r="K5" s="6"/>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row>
    <row r="11" spans="1:15" x14ac:dyDescent="0.2">
      <c r="A11" s="6"/>
      <c r="B11" s="6"/>
      <c r="C11" s="6"/>
      <c r="D11" s="6"/>
      <c r="E11" s="6"/>
      <c r="F11" s="6"/>
      <c r="G11" s="6"/>
      <c r="H11" s="6"/>
      <c r="I11" s="6"/>
      <c r="J11" s="6"/>
      <c r="K11" s="6"/>
      <c r="L11" s="6"/>
      <c r="M11" s="6"/>
      <c r="N11" s="6"/>
    </row>
    <row r="12" spans="1:15" x14ac:dyDescent="0.2">
      <c r="A12" s="6"/>
      <c r="B12" s="6"/>
      <c r="C12" s="6"/>
      <c r="D12" s="6"/>
      <c r="E12" s="6"/>
      <c r="F12" s="6"/>
      <c r="G12" s="6"/>
      <c r="H12" s="6"/>
      <c r="I12" s="6"/>
      <c r="J12" s="6"/>
      <c r="K12" s="6"/>
      <c r="L12" s="6"/>
      <c r="M12" s="6"/>
      <c r="N12" s="6"/>
    </row>
    <row r="13" spans="1:15" x14ac:dyDescent="0.2">
      <c r="A13" s="6"/>
      <c r="B13" s="6"/>
      <c r="C13" s="6"/>
      <c r="D13" s="6"/>
      <c r="E13" s="6"/>
      <c r="F13" s="6"/>
      <c r="G13" s="6"/>
      <c r="H13" s="6"/>
      <c r="I13" s="6"/>
      <c r="J13" s="6"/>
      <c r="K13" s="6"/>
      <c r="L13" s="6"/>
      <c r="M13" s="6"/>
      <c r="N13" s="6"/>
    </row>
    <row r="14" spans="1:15" x14ac:dyDescent="0.2">
      <c r="A14" s="6"/>
      <c r="B14" s="6"/>
      <c r="C14" s="6"/>
      <c r="D14" s="6"/>
      <c r="E14" s="6"/>
      <c r="F14" s="6"/>
      <c r="G14" s="6"/>
      <c r="H14" s="6"/>
      <c r="I14" s="6"/>
      <c r="J14" s="6"/>
      <c r="K14" s="6"/>
      <c r="L14" s="6"/>
      <c r="M14" s="6"/>
      <c r="N14" s="6"/>
    </row>
    <row r="15" spans="1:15" x14ac:dyDescent="0.2">
      <c r="A15" s="6"/>
      <c r="B15" s="6"/>
      <c r="C15" s="6"/>
      <c r="D15" s="6"/>
      <c r="E15" s="6"/>
      <c r="F15" s="6"/>
      <c r="G15" s="6"/>
      <c r="H15" s="6"/>
      <c r="I15" s="6"/>
      <c r="J15" s="6"/>
      <c r="K15" s="6"/>
      <c r="L15" s="6"/>
      <c r="M15" s="6"/>
      <c r="N15" s="6"/>
    </row>
    <row r="16" spans="1:15"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6"/>
  <sheetViews>
    <sheetView workbookViewId="0">
      <selection activeCell="I23" sqref="I23"/>
    </sheetView>
  </sheetViews>
  <sheetFormatPr defaultColWidth="9.140625"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58" t="s">
        <v>23</v>
      </c>
      <c r="B1" s="58"/>
      <c r="C1" s="33"/>
      <c r="D1" s="33"/>
      <c r="E1" s="33"/>
    </row>
    <row r="2" spans="1:16" x14ac:dyDescent="0.2">
      <c r="A2" s="60" t="s">
        <v>17</v>
      </c>
      <c r="B2" s="63" t="s">
        <v>18</v>
      </c>
      <c r="C2" s="66" t="s">
        <v>21</v>
      </c>
      <c r="D2" s="66" t="s">
        <v>19</v>
      </c>
      <c r="E2" s="66" t="s">
        <v>20</v>
      </c>
      <c r="G2" s="59" t="s">
        <v>26</v>
      </c>
      <c r="H2" s="59"/>
      <c r="I2" s="59"/>
      <c r="J2" s="59"/>
      <c r="K2" s="59"/>
      <c r="L2" s="59"/>
      <c r="M2" s="59"/>
      <c r="N2" s="59"/>
      <c r="O2" s="59"/>
      <c r="P2" s="59"/>
    </row>
    <row r="3" spans="1:16" x14ac:dyDescent="0.2">
      <c r="A3" s="61"/>
      <c r="B3" s="64"/>
      <c r="C3" s="67"/>
      <c r="D3" s="67"/>
      <c r="E3" s="67"/>
      <c r="G3" s="59"/>
      <c r="H3" s="59"/>
      <c r="I3" s="59"/>
      <c r="J3" s="59"/>
      <c r="K3" s="59"/>
      <c r="L3" s="59"/>
      <c r="M3" s="59"/>
      <c r="N3" s="59"/>
      <c r="O3" s="59"/>
      <c r="P3" s="59"/>
    </row>
    <row r="4" spans="1:16" ht="13.5" thickBot="1" x14ac:dyDescent="0.25">
      <c r="A4" s="62"/>
      <c r="B4" s="65"/>
      <c r="C4" s="68"/>
      <c r="D4" s="68"/>
      <c r="E4" s="68"/>
      <c r="G4" s="59"/>
      <c r="H4" s="59"/>
      <c r="I4" s="59"/>
      <c r="J4" s="59"/>
      <c r="K4" s="59"/>
      <c r="L4" s="59"/>
      <c r="M4" s="59"/>
      <c r="N4" s="59"/>
      <c r="O4" s="59"/>
      <c r="P4" s="59"/>
    </row>
    <row r="5" spans="1:16" x14ac:dyDescent="0.2">
      <c r="A5" s="26" t="str">
        <f>'Evaluator 1'!A4</f>
        <v>54 Construction</v>
      </c>
      <c r="B5" s="34">
        <v>298783</v>
      </c>
      <c r="C5" s="54">
        <v>30</v>
      </c>
      <c r="D5" s="56">
        <f>MIN(B5:B6)</f>
        <v>250000</v>
      </c>
      <c r="E5" s="28">
        <f>$C$5*($D$5/B5)</f>
        <v>25.101829756043685</v>
      </c>
    </row>
    <row r="6" spans="1:16" x14ac:dyDescent="0.2">
      <c r="A6" s="26" t="str">
        <f>'Evaluator 1'!A5</f>
        <v>CMC</v>
      </c>
      <c r="B6" s="34">
        <v>250000</v>
      </c>
      <c r="C6" s="55"/>
      <c r="D6" s="57"/>
      <c r="E6" s="28">
        <f t="shared" ref="E6" si="0">$C$5*($D$5/B6)</f>
        <v>30</v>
      </c>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J27" sqref="J27"/>
    </sheetView>
  </sheetViews>
  <sheetFormatPr defaultColWidth="9.140625" defaultRowHeight="15" x14ac:dyDescent="0.2"/>
  <cols>
    <col min="1" max="1" width="33" style="11" customWidth="1"/>
    <col min="2" max="3" width="7" style="11" bestFit="1" customWidth="1"/>
    <col min="4" max="6" width="7.7109375" style="11" customWidth="1"/>
    <col min="7" max="7" width="8.85546875" style="11" customWidth="1"/>
    <col min="8" max="8" width="7.5703125" style="11" customWidth="1"/>
    <col min="9" max="9" width="8.28515625" style="11" customWidth="1"/>
    <col min="10" max="13" width="4.140625" style="11" bestFit="1" customWidth="1"/>
    <col min="14" max="14" width="4.140625" style="11" customWidth="1"/>
    <col min="15" max="15" width="7.140625" style="11" bestFit="1" customWidth="1"/>
    <col min="16" max="16384" width="9.140625" style="11"/>
  </cols>
  <sheetData>
    <row r="1" spans="1:16" ht="15.75" x14ac:dyDescent="0.25">
      <c r="A1" s="9" t="s">
        <v>12</v>
      </c>
      <c r="B1" s="10"/>
      <c r="C1" s="9"/>
      <c r="D1" s="9"/>
      <c r="E1" s="9"/>
      <c r="F1" s="9"/>
      <c r="G1" s="9"/>
      <c r="H1" s="9"/>
    </row>
    <row r="2" spans="1:16" ht="6" customHeight="1" x14ac:dyDescent="0.25">
      <c r="A2" s="9"/>
      <c r="B2" s="10"/>
      <c r="C2" s="9"/>
      <c r="D2" s="9"/>
      <c r="E2" s="9"/>
      <c r="F2" s="9"/>
      <c r="G2" s="9"/>
      <c r="H2" s="9"/>
    </row>
    <row r="3" spans="1:16" ht="15.75" x14ac:dyDescent="0.25">
      <c r="A3" s="69" t="s">
        <v>28</v>
      </c>
      <c r="B3" s="69"/>
      <c r="C3" s="69"/>
      <c r="D3" s="69"/>
      <c r="E3" s="69"/>
      <c r="F3" s="69"/>
      <c r="G3" s="69"/>
      <c r="H3" s="69"/>
    </row>
    <row r="4" spans="1:16" x14ac:dyDescent="0.2">
      <c r="A4" s="10"/>
      <c r="B4" s="10"/>
      <c r="C4" s="10"/>
      <c r="D4" s="10"/>
      <c r="E4" s="10"/>
      <c r="F4" s="10"/>
      <c r="G4" s="12"/>
      <c r="H4" s="12"/>
    </row>
    <row r="5" spans="1:16" ht="15.75" x14ac:dyDescent="0.25">
      <c r="G5" s="27" t="s">
        <v>22</v>
      </c>
      <c r="H5" s="13"/>
      <c r="I5" s="27"/>
      <c r="J5" s="13"/>
      <c r="O5" s="70" t="s">
        <v>15</v>
      </c>
      <c r="P5" s="70"/>
    </row>
    <row r="6" spans="1:16" s="16" customFormat="1" ht="135" customHeight="1" x14ac:dyDescent="0.2">
      <c r="A6" s="14"/>
      <c r="B6" s="15" t="s">
        <v>1</v>
      </c>
      <c r="C6" s="15" t="s">
        <v>2</v>
      </c>
      <c r="D6" s="15" t="s">
        <v>3</v>
      </c>
      <c r="E6" s="15" t="s">
        <v>4</v>
      </c>
      <c r="F6" s="15" t="s">
        <v>5</v>
      </c>
      <c r="G6" s="30" t="s">
        <v>16</v>
      </c>
      <c r="I6" s="11"/>
      <c r="J6" s="15" t="str">
        <f>B6</f>
        <v>Evaluator 1</v>
      </c>
      <c r="K6" s="15" t="str">
        <f>C6</f>
        <v>Evaluator 2</v>
      </c>
      <c r="L6" s="15" t="str">
        <f>D6</f>
        <v>Evaluator 3</v>
      </c>
      <c r="M6" s="15" t="str">
        <f>E6</f>
        <v>Evaluator 4</v>
      </c>
      <c r="N6" s="15" t="str">
        <f>F6</f>
        <v>Evaluator 5</v>
      </c>
      <c r="O6" s="30" t="s">
        <v>24</v>
      </c>
      <c r="P6" s="24" t="s">
        <v>14</v>
      </c>
    </row>
    <row r="7" spans="1:16" ht="16.5" customHeight="1" x14ac:dyDescent="0.2">
      <c r="A7" s="18" t="str">
        <f>'Evaluator 1'!A4:A4</f>
        <v>54 Construction</v>
      </c>
      <c r="B7" s="38">
        <f>'Evaluator 1'!H4</f>
        <v>77.301829756043674</v>
      </c>
      <c r="C7" s="38">
        <f>'Evaluator 2'!H4</f>
        <v>51.101829756043685</v>
      </c>
      <c r="D7" s="38">
        <f>'Evaluator 3'!H4</f>
        <v>63.501829756043691</v>
      </c>
      <c r="E7" s="38">
        <f>'Evaluator 4'!H4</f>
        <v>72.901829756043682</v>
      </c>
      <c r="F7" s="38">
        <f>'Evaluator 5'!H4</f>
        <v>66.101829756043685</v>
      </c>
      <c r="G7" s="31">
        <f>AVERAGE(B7:F7)</f>
        <v>66.181829756043683</v>
      </c>
      <c r="H7" s="29"/>
      <c r="I7" s="29"/>
      <c r="J7" s="17">
        <f>RANK(B7,$B$7:$B$8,0)</f>
        <v>2</v>
      </c>
      <c r="K7" s="17">
        <f>RANK(C7,$C$7:$C$8,0)</f>
        <v>2</v>
      </c>
      <c r="L7" s="17">
        <f>RANK(D7,$D$7:$D$8,0)</f>
        <v>2</v>
      </c>
      <c r="M7" s="17">
        <f>RANK(E7,$E$7:$E$8,0)</f>
        <v>2</v>
      </c>
      <c r="N7" s="17">
        <f>RANK(F7,$F$7:$F$8,0)</f>
        <v>2</v>
      </c>
      <c r="O7" s="32">
        <f>AVERAGE(J7:N7)</f>
        <v>2</v>
      </c>
      <c r="P7" s="20">
        <f>RANK(O7,$O$7:$O$8,1)</f>
        <v>2</v>
      </c>
    </row>
    <row r="8" spans="1:16" s="47" customFormat="1" ht="16.5" customHeight="1" x14ac:dyDescent="0.2">
      <c r="A8" s="42" t="str">
        <f>'Evaluator 1'!A5:A5</f>
        <v>CMC</v>
      </c>
      <c r="B8" s="44">
        <f>'Evaluator 1'!H5</f>
        <v>84.4</v>
      </c>
      <c r="C8" s="44">
        <f>'Evaluator 2'!H5</f>
        <v>76</v>
      </c>
      <c r="D8" s="44">
        <f>'Evaluator 3'!H5</f>
        <v>76</v>
      </c>
      <c r="E8" s="44">
        <f>'Evaluator 4'!H5</f>
        <v>92.6</v>
      </c>
      <c r="F8" s="44">
        <f>'Evaluator 5'!H5</f>
        <v>85</v>
      </c>
      <c r="G8" s="46">
        <f>AVERAGE(B8:F8)</f>
        <v>82.8</v>
      </c>
      <c r="H8" s="48"/>
      <c r="I8" s="48"/>
      <c r="J8" s="41">
        <f>RANK(B8,$B$7:$B$8,0)</f>
        <v>1</v>
      </c>
      <c r="K8" s="41">
        <f>RANK(C8,$C$7:$C$8,0)</f>
        <v>1</v>
      </c>
      <c r="L8" s="41">
        <f>RANK(D8,$D$7:$D$8,0)</f>
        <v>1</v>
      </c>
      <c r="M8" s="41">
        <f>RANK(E8,$E$7:$E$8,0)</f>
        <v>1</v>
      </c>
      <c r="N8" s="41">
        <f>RANK(F8,$F$7:$F$8,0)</f>
        <v>1</v>
      </c>
      <c r="O8" s="45">
        <f>AVERAGE(J8:N8)</f>
        <v>1</v>
      </c>
      <c r="P8" s="43">
        <f>RANK(O8,$O$7:$O$8,1)</f>
        <v>1</v>
      </c>
    </row>
    <row r="9" spans="1:16" x14ac:dyDescent="0.2">
      <c r="I9" s="25"/>
    </row>
    <row r="14" spans="1:16" x14ac:dyDescent="0.2">
      <c r="A14" s="19" t="s">
        <v>13</v>
      </c>
    </row>
    <row r="15" spans="1:16" x14ac:dyDescent="0.2">
      <c r="A15" s="19"/>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5"/>
  <sheetViews>
    <sheetView zoomScaleNormal="100" workbookViewId="0">
      <selection activeCell="O25" sqref="O25"/>
    </sheetView>
  </sheetViews>
  <sheetFormatPr defaultColWidth="9.140625" defaultRowHeight="12.75" x14ac:dyDescent="0.2"/>
  <cols>
    <col min="1" max="1" width="20.7109375" style="71" customWidth="1"/>
    <col min="2" max="19" width="9.5703125" style="71" customWidth="1"/>
    <col min="20" max="16384" width="9.140625" style="71"/>
  </cols>
  <sheetData>
    <row r="1" spans="1:19" ht="15.75" customHeight="1" x14ac:dyDescent="0.25">
      <c r="A1" s="123" t="s">
        <v>53</v>
      </c>
      <c r="B1" s="123"/>
      <c r="C1" s="123"/>
      <c r="D1" s="123"/>
      <c r="E1" s="123"/>
      <c r="F1" s="123"/>
      <c r="G1" s="123"/>
      <c r="H1" s="123"/>
      <c r="I1" s="123"/>
      <c r="J1" s="122"/>
    </row>
    <row r="2" spans="1:19" ht="15.75" x14ac:dyDescent="0.25">
      <c r="A2" s="121" t="s">
        <v>52</v>
      </c>
      <c r="B2" s="121"/>
      <c r="C2" s="121"/>
      <c r="D2" s="121"/>
      <c r="E2" s="121"/>
      <c r="F2" s="121"/>
      <c r="G2" s="121"/>
      <c r="H2" s="121"/>
      <c r="I2" s="121"/>
      <c r="J2" s="120"/>
    </row>
    <row r="3" spans="1:19" x14ac:dyDescent="0.2">
      <c r="A3" s="118" t="s">
        <v>51</v>
      </c>
      <c r="B3" s="119"/>
      <c r="C3" s="119"/>
      <c r="D3" s="119"/>
    </row>
    <row r="4" spans="1:19" ht="15" customHeight="1" x14ac:dyDescent="0.2">
      <c r="A4" s="118" t="s">
        <v>50</v>
      </c>
      <c r="B4" s="117" t="s">
        <v>49</v>
      </c>
      <c r="C4" s="117"/>
      <c r="D4" s="117"/>
      <c r="E4" s="116"/>
    </row>
    <row r="5" spans="1:19" s="108" customFormat="1" ht="20.25" customHeight="1" x14ac:dyDescent="0.25">
      <c r="A5" s="115" t="s">
        <v>48</v>
      </c>
      <c r="B5" s="115"/>
      <c r="C5" s="114"/>
      <c r="D5" s="114"/>
      <c r="E5" s="114"/>
      <c r="F5" s="114"/>
      <c r="G5" s="114"/>
    </row>
    <row r="6" spans="1:19" s="108" customFormat="1" ht="27" customHeight="1" thickBot="1" x14ac:dyDescent="0.25">
      <c r="A6" s="110"/>
      <c r="B6" s="109" t="s">
        <v>47</v>
      </c>
      <c r="C6" s="109"/>
      <c r="D6" s="109"/>
      <c r="E6" s="109"/>
      <c r="F6" s="109"/>
      <c r="G6" s="109"/>
      <c r="H6" s="109"/>
      <c r="I6" s="109"/>
    </row>
    <row r="7" spans="1:19" s="108" customFormat="1" ht="20.25" customHeight="1" x14ac:dyDescent="0.25">
      <c r="A7" s="113" t="s">
        <v>46</v>
      </c>
      <c r="B7" s="113"/>
      <c r="C7" s="112"/>
      <c r="D7" s="111"/>
      <c r="E7" s="111"/>
      <c r="F7" s="111"/>
      <c r="G7" s="111"/>
    </row>
    <row r="8" spans="1:19" s="108" customFormat="1" ht="27" customHeight="1" thickBot="1" x14ac:dyDescent="0.25">
      <c r="A8" s="110"/>
      <c r="B8" s="109" t="s">
        <v>45</v>
      </c>
      <c r="C8" s="109"/>
      <c r="D8" s="109"/>
      <c r="E8" s="109"/>
      <c r="F8" s="109"/>
      <c r="G8" s="109"/>
      <c r="H8" s="109"/>
      <c r="I8" s="109"/>
    </row>
    <row r="9" spans="1:19" ht="15" customHeight="1" x14ac:dyDescent="0.2"/>
    <row r="10" spans="1:19" ht="15" customHeight="1" x14ac:dyDescent="0.2"/>
    <row r="11" spans="1:19" ht="11.25" customHeight="1" thickBot="1" x14ac:dyDescent="0.25"/>
    <row r="12" spans="1:19" s="100" customFormat="1" ht="13.5" thickBot="1" x14ac:dyDescent="0.25">
      <c r="B12" s="107" t="s">
        <v>44</v>
      </c>
      <c r="C12" s="106"/>
      <c r="D12" s="105"/>
      <c r="E12" s="107" t="s">
        <v>43</v>
      </c>
      <c r="F12" s="106"/>
      <c r="G12" s="105"/>
      <c r="H12" s="107" t="s">
        <v>42</v>
      </c>
      <c r="I12" s="106"/>
      <c r="J12" s="105"/>
      <c r="K12" s="107" t="s">
        <v>41</v>
      </c>
      <c r="L12" s="106"/>
      <c r="M12" s="105"/>
      <c r="N12" s="107" t="s">
        <v>40</v>
      </c>
      <c r="O12" s="106"/>
      <c r="P12" s="105"/>
      <c r="Q12" s="107" t="s">
        <v>39</v>
      </c>
      <c r="R12" s="106"/>
      <c r="S12" s="105"/>
    </row>
    <row r="13" spans="1:19" s="100" customFormat="1" ht="60.75" customHeight="1" x14ac:dyDescent="0.2">
      <c r="B13" s="104" t="s">
        <v>38</v>
      </c>
      <c r="C13" s="102"/>
      <c r="D13" s="101"/>
      <c r="E13" s="103" t="s">
        <v>37</v>
      </c>
      <c r="F13" s="102"/>
      <c r="G13" s="101"/>
      <c r="H13" s="103" t="s">
        <v>36</v>
      </c>
      <c r="I13" s="102"/>
      <c r="J13" s="101"/>
      <c r="K13" s="103" t="s">
        <v>35</v>
      </c>
      <c r="L13" s="102"/>
      <c r="M13" s="101"/>
      <c r="N13" s="103" t="s">
        <v>34</v>
      </c>
      <c r="O13" s="102"/>
      <c r="P13" s="101"/>
      <c r="Q13" s="103" t="s">
        <v>33</v>
      </c>
      <c r="R13" s="102"/>
      <c r="S13" s="101"/>
    </row>
    <row r="14" spans="1:19" s="82" customFormat="1" ht="11.25" customHeight="1" x14ac:dyDescent="0.2">
      <c r="A14" s="99"/>
      <c r="B14" s="98" t="s">
        <v>32</v>
      </c>
      <c r="C14" s="97"/>
      <c r="D14" s="96"/>
      <c r="E14" s="98" t="s">
        <v>32</v>
      </c>
      <c r="F14" s="97"/>
      <c r="G14" s="96"/>
      <c r="H14" s="98" t="s">
        <v>32</v>
      </c>
      <c r="I14" s="97"/>
      <c r="J14" s="96"/>
      <c r="K14" s="98" t="s">
        <v>32</v>
      </c>
      <c r="L14" s="97"/>
      <c r="M14" s="96"/>
      <c r="N14" s="98" t="s">
        <v>32</v>
      </c>
      <c r="O14" s="97"/>
      <c r="P14" s="96"/>
      <c r="Q14" s="98" t="s">
        <v>32</v>
      </c>
      <c r="R14" s="97"/>
      <c r="S14" s="96"/>
    </row>
    <row r="15" spans="1:19" s="82" customFormat="1" x14ac:dyDescent="0.2">
      <c r="A15" s="89" t="s">
        <v>29</v>
      </c>
      <c r="B15" s="95"/>
      <c r="C15" s="94"/>
      <c r="D15" s="93"/>
      <c r="E15" s="92"/>
      <c r="F15" s="91"/>
      <c r="G15" s="90"/>
      <c r="H15" s="92"/>
      <c r="I15" s="91"/>
      <c r="J15" s="90"/>
      <c r="K15" s="92"/>
      <c r="L15" s="91"/>
      <c r="M15" s="90"/>
      <c r="N15" s="92"/>
      <c r="O15" s="91"/>
      <c r="P15" s="90"/>
      <c r="Q15" s="92"/>
      <c r="R15" s="91"/>
      <c r="S15" s="90"/>
    </row>
    <row r="16" spans="1:19" s="82" customFormat="1" x14ac:dyDescent="0.2">
      <c r="A16" s="89" t="s">
        <v>27</v>
      </c>
      <c r="B16" s="88"/>
      <c r="C16" s="87"/>
      <c r="D16" s="86"/>
      <c r="E16" s="85"/>
      <c r="F16" s="84"/>
      <c r="G16" s="83"/>
      <c r="H16" s="85"/>
      <c r="I16" s="84"/>
      <c r="J16" s="83"/>
      <c r="K16" s="85"/>
      <c r="L16" s="84"/>
      <c r="M16" s="83"/>
      <c r="N16" s="85"/>
      <c r="O16" s="84"/>
      <c r="P16" s="83"/>
      <c r="Q16" s="85"/>
      <c r="R16" s="84"/>
      <c r="S16" s="83"/>
    </row>
    <row r="17" spans="1:19" s="80" customFormat="1" ht="7.5" customHeight="1" x14ac:dyDescent="0.2">
      <c r="A17" s="81"/>
      <c r="B17" s="81"/>
      <c r="C17" s="81"/>
      <c r="D17" s="81"/>
      <c r="E17" s="81"/>
      <c r="F17" s="81"/>
      <c r="G17" s="81"/>
      <c r="H17" s="81"/>
      <c r="I17" s="81"/>
      <c r="J17" s="81"/>
      <c r="K17" s="81"/>
      <c r="L17" s="81"/>
      <c r="M17" s="81"/>
      <c r="N17" s="81"/>
      <c r="O17" s="81"/>
      <c r="P17" s="81"/>
      <c r="Q17" s="81"/>
      <c r="R17" s="81"/>
      <c r="S17" s="81"/>
    </row>
    <row r="18" spans="1:19" s="79" customFormat="1" ht="6.75" customHeight="1" x14ac:dyDescent="0.2"/>
    <row r="20" spans="1:19" x14ac:dyDescent="0.2">
      <c r="A20" s="78"/>
      <c r="G20" s="73"/>
      <c r="H20" s="73"/>
    </row>
    <row r="21" spans="1:19" x14ac:dyDescent="0.2">
      <c r="A21" s="77" t="s">
        <v>31</v>
      </c>
    </row>
    <row r="22" spans="1:19" ht="15" x14ac:dyDescent="0.25">
      <c r="A22" s="76"/>
      <c r="B22" s="76"/>
      <c r="C22" s="76"/>
      <c r="G22" s="75"/>
      <c r="H22" s="75"/>
    </row>
    <row r="23" spans="1:19" ht="15" x14ac:dyDescent="0.25">
      <c r="A23" s="76"/>
      <c r="B23" s="76"/>
      <c r="C23" s="76"/>
      <c r="G23" s="75"/>
      <c r="H23" s="75"/>
    </row>
    <row r="24" spans="1:19" ht="15" x14ac:dyDescent="0.25">
      <c r="A24" s="76"/>
      <c r="B24" s="76"/>
      <c r="C24" s="76"/>
      <c r="G24" s="75"/>
      <c r="H24" s="75"/>
    </row>
    <row r="25" spans="1:19" ht="15" x14ac:dyDescent="0.25">
      <c r="A25" s="76"/>
      <c r="B25" s="76"/>
      <c r="C25" s="76"/>
      <c r="G25" s="75"/>
      <c r="H25" s="75"/>
    </row>
    <row r="26" spans="1:19" ht="15" x14ac:dyDescent="0.25">
      <c r="A26" s="76"/>
      <c r="B26" s="76"/>
      <c r="C26" s="76"/>
      <c r="G26" s="75"/>
      <c r="H26" s="75"/>
    </row>
    <row r="27" spans="1:19" x14ac:dyDescent="0.2">
      <c r="C27" s="74"/>
      <c r="I27" s="73"/>
      <c r="J27" s="73"/>
      <c r="K27" s="73"/>
      <c r="L27" s="73"/>
    </row>
    <row r="28" spans="1:19" x14ac:dyDescent="0.2">
      <c r="I28" s="73"/>
      <c r="J28" s="73"/>
      <c r="K28" s="73"/>
      <c r="L28" s="73"/>
      <c r="M28" s="73"/>
    </row>
    <row r="29" spans="1:19" x14ac:dyDescent="0.2">
      <c r="L29" s="73"/>
      <c r="M29" s="73"/>
    </row>
    <row r="30" spans="1:19" x14ac:dyDescent="0.2">
      <c r="L30" s="73"/>
      <c r="M30" s="73"/>
    </row>
    <row r="31" spans="1:19" x14ac:dyDescent="0.2">
      <c r="L31" s="73"/>
      <c r="M31" s="73"/>
    </row>
    <row r="32" spans="1:19" x14ac:dyDescent="0.2">
      <c r="L32" s="73"/>
      <c r="M32" s="73"/>
    </row>
    <row r="45" spans="1:1" x14ac:dyDescent="0.2">
      <c r="A45" s="72" t="s">
        <v>30</v>
      </c>
    </row>
  </sheetData>
  <mergeCells count="38">
    <mergeCell ref="A7:B7"/>
    <mergeCell ref="B14:D14"/>
    <mergeCell ref="E14:G14"/>
    <mergeCell ref="H14:J14"/>
    <mergeCell ref="A1:I1"/>
    <mergeCell ref="A2:I2"/>
    <mergeCell ref="B3:D3"/>
    <mergeCell ref="B4:D4"/>
    <mergeCell ref="B8:I8"/>
    <mergeCell ref="B6:I6"/>
    <mergeCell ref="A5:B5"/>
    <mergeCell ref="B15:D15"/>
    <mergeCell ref="B16:D16"/>
    <mergeCell ref="K14:M14"/>
    <mergeCell ref="K12:M12"/>
    <mergeCell ref="B13:D13"/>
    <mergeCell ref="E13:G13"/>
    <mergeCell ref="H13:J13"/>
    <mergeCell ref="K13:M13"/>
    <mergeCell ref="B12:D12"/>
    <mergeCell ref="E12:G12"/>
    <mergeCell ref="H15:J15"/>
    <mergeCell ref="K15:M15"/>
    <mergeCell ref="N15:P15"/>
    <mergeCell ref="Q15:S15"/>
    <mergeCell ref="N12:P12"/>
    <mergeCell ref="N14:P14"/>
    <mergeCell ref="H12:J12"/>
    <mergeCell ref="Q12:S12"/>
    <mergeCell ref="N13:P13"/>
    <mergeCell ref="Q13:S13"/>
    <mergeCell ref="Q14:S14"/>
    <mergeCell ref="E16:G16"/>
    <mergeCell ref="H16:J16"/>
    <mergeCell ref="K16:M16"/>
    <mergeCell ref="N16:P16"/>
    <mergeCell ref="Q16:S16"/>
    <mergeCell ref="E15:G15"/>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2020-10-12T12:44:21Z</dcterms:modified>
</cp:coreProperties>
</file>