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PURCHASING_New\01_Archives\FY2022\Bid Evaluations - Clean\"/>
    </mc:Choice>
  </mc:AlternateContent>
  <bookViews>
    <workbookView xWindow="0" yWindow="0" windowWidth="28800" windowHeight="14235" tabRatio="722" activeTab="7"/>
  </bookViews>
  <sheets>
    <sheet name="1" sheetId="2" r:id="rId1"/>
    <sheet name="2" sheetId="3" r:id="rId2"/>
    <sheet name="3" sheetId="5" r:id="rId3"/>
    <sheet name="4" sheetId="9" r:id="rId4"/>
    <sheet name="5" sheetId="15" r:id="rId5"/>
    <sheet name="6" sheetId="16" r:id="rId6"/>
    <sheet name="Cost Summary" sheetId="14" r:id="rId7"/>
    <sheet name="Summary" sheetId="1" r:id="rId8"/>
    <sheet name="Evaluation" sheetId="17" r:id="rId9"/>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s>
  <calcPr calcId="152511"/>
</workbook>
</file>

<file path=xl/calcChain.xml><?xml version="1.0" encoding="utf-8"?>
<calcChain xmlns="http://schemas.openxmlformats.org/spreadsheetml/2006/main">
  <c r="A4" i="14" l="1"/>
  <c r="A5" i="14"/>
  <c r="A3" i="14"/>
  <c r="L6" i="1" l="1"/>
  <c r="M6" i="1"/>
  <c r="N6" i="1"/>
  <c r="O6" i="1"/>
  <c r="P6" i="1"/>
  <c r="K6" i="1"/>
  <c r="A15" i="14" l="1"/>
  <c r="F5" i="14"/>
  <c r="J5" i="14" s="1"/>
  <c r="B5" i="14" s="1"/>
  <c r="H5" i="14" s="1"/>
  <c r="F4" i="14"/>
  <c r="J4" i="14" s="1"/>
  <c r="B4" i="14" s="1"/>
  <c r="H4" i="14" s="1"/>
  <c r="A14" i="14"/>
  <c r="F3" i="14"/>
  <c r="J3" i="14" s="1"/>
  <c r="B3" i="14" s="1"/>
  <c r="H3" i="14" s="1"/>
  <c r="A13" i="14"/>
  <c r="H7" i="14" l="1"/>
  <c r="B14" i="14" s="1"/>
  <c r="D5" i="16" l="1"/>
  <c r="J5" i="16" s="1"/>
  <c r="G8" i="1" s="1"/>
  <c r="D5" i="5"/>
  <c r="J5" i="5" s="1"/>
  <c r="D8" i="1" s="1"/>
  <c r="D5" i="15"/>
  <c r="J5" i="15" s="1"/>
  <c r="F8" i="1" s="1"/>
  <c r="D5" i="3"/>
  <c r="J5" i="3" s="1"/>
  <c r="C8" i="1" s="1"/>
  <c r="D5" i="9"/>
  <c r="J5" i="9" s="1"/>
  <c r="E8" i="1" s="1"/>
  <c r="D5" i="2"/>
  <c r="J5" i="2" s="1"/>
  <c r="B8" i="1" s="1"/>
  <c r="B15" i="14"/>
  <c r="D15" i="14"/>
  <c r="E15" i="14" s="1"/>
  <c r="D14" i="14"/>
  <c r="E14" i="14" s="1"/>
  <c r="D13" i="14"/>
  <c r="E13" i="14" s="1"/>
  <c r="B13" i="14"/>
  <c r="D4" i="2" l="1"/>
  <c r="J4" i="2" s="1"/>
  <c r="B7" i="1" s="1"/>
  <c r="D4" i="16"/>
  <c r="J4" i="16" s="1"/>
  <c r="G7" i="1" s="1"/>
  <c r="D4" i="5"/>
  <c r="J4" i="5" s="1"/>
  <c r="D7" i="1" s="1"/>
  <c r="D4" i="15"/>
  <c r="J4" i="15" s="1"/>
  <c r="F7" i="1" s="1"/>
  <c r="O7" i="1" s="1"/>
  <c r="D4" i="3"/>
  <c r="J4" i="3" s="1"/>
  <c r="C7" i="1" s="1"/>
  <c r="D4" i="9"/>
  <c r="J4" i="9" s="1"/>
  <c r="E7" i="1" s="1"/>
  <c r="D6" i="5"/>
  <c r="J6" i="5" s="1"/>
  <c r="D9" i="1" s="1"/>
  <c r="D6" i="15"/>
  <c r="J6" i="15" s="1"/>
  <c r="F9" i="1" s="1"/>
  <c r="D6" i="3"/>
  <c r="J6" i="3" s="1"/>
  <c r="C9" i="1" s="1"/>
  <c r="D6" i="9"/>
  <c r="J6" i="9" s="1"/>
  <c r="E9" i="1" s="1"/>
  <c r="D6" i="16"/>
  <c r="J6" i="16" s="1"/>
  <c r="G9" i="1" s="1"/>
  <c r="D6" i="2"/>
  <c r="J6" i="2" s="1"/>
  <c r="B9" i="1" s="1"/>
  <c r="C13" i="14"/>
  <c r="C15" i="14"/>
  <c r="C14" i="14"/>
  <c r="L9" i="1" l="1"/>
  <c r="N7" i="1"/>
  <c r="M7" i="1"/>
  <c r="P7" i="1"/>
  <c r="N8" i="1"/>
  <c r="O9" i="1"/>
  <c r="M9" i="1"/>
  <c r="P8" i="1"/>
  <c r="M8" i="1"/>
  <c r="L8" i="1"/>
  <c r="O8" i="1"/>
  <c r="P9" i="1"/>
  <c r="N9" i="1"/>
  <c r="L7" i="1"/>
  <c r="K9" i="1"/>
  <c r="K8" i="1"/>
  <c r="K7" i="1"/>
  <c r="A8" i="1"/>
  <c r="A9" i="1"/>
  <c r="A7" i="1"/>
  <c r="H7" i="1" l="1"/>
  <c r="H8" i="1"/>
  <c r="H9" i="1"/>
  <c r="Q7" i="1"/>
  <c r="Q9" i="1"/>
  <c r="Q8" i="1"/>
  <c r="R8" i="1" l="1"/>
  <c r="R9" i="1"/>
  <c r="R7" i="1"/>
</calcChain>
</file>

<file path=xl/comments1.xml><?xml version="1.0" encoding="utf-8"?>
<comments xmlns="http://schemas.openxmlformats.org/spreadsheetml/2006/main">
  <authors>
    <author>Jamil, Hasan R</author>
  </authors>
  <commentList>
    <comment ref="H2" authorId="0" shapeId="0">
      <text>
        <r>
          <rPr>
            <b/>
            <sz val="9"/>
            <color indexed="81"/>
            <rFont val="Tahoma"/>
            <family val="2"/>
          </rPr>
          <t xml:space="preserve">Fromula
Fee on CCL + Pre-Construction Phase Fee + Staff Amt 24 Months Term + Bonds and Insurance Amt
</t>
        </r>
      </text>
    </comment>
    <comment ref="J2" authorId="0" shapeId="0">
      <text>
        <r>
          <rPr>
            <b/>
            <sz val="9"/>
            <color indexed="81"/>
            <rFont val="Tahoma"/>
            <family val="2"/>
          </rPr>
          <t>COW Calculation</t>
        </r>
        <r>
          <rPr>
            <sz val="9"/>
            <color indexed="81"/>
            <rFont val="Tahoma"/>
            <family val="2"/>
          </rPr>
          <t xml:space="preserve">
COW = ((CCL)–(staff+bonds)–(Precon))/(fee%+1)</t>
        </r>
      </text>
    </comment>
    <comment ref="B12" authorId="0" shapeId="0">
      <text>
        <r>
          <rPr>
            <b/>
            <sz val="9"/>
            <color indexed="81"/>
            <rFont val="Tahoma"/>
            <family val="2"/>
          </rPr>
          <t>Fromula:
((1-(Vendor Amount - Lowest Vendor Amount)/Lowest Vendor Amount)*High Score)</t>
        </r>
        <r>
          <rPr>
            <sz val="9"/>
            <color indexed="81"/>
            <rFont val="Tahoma"/>
            <family val="2"/>
          </rPr>
          <t xml:space="preserve">
</t>
        </r>
      </text>
    </comment>
  </commentList>
</comments>
</file>

<file path=xl/comments2.xml><?xml version="1.0" encoding="utf-8"?>
<comments xmlns="http://schemas.openxmlformats.org/spreadsheetml/2006/main">
  <authors>
    <author>Jamil, Hasan R</author>
  </authors>
  <commentList>
    <comment ref="A5" authorId="0" shapeId="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 ref="A7" authorId="0" shapeId="0">
      <text>
        <r>
          <rPr>
            <b/>
            <sz val="9"/>
            <color indexed="81"/>
            <rFont val="Tahoma"/>
            <family val="2"/>
          </rPr>
          <t>Nepotism Agreement</t>
        </r>
        <r>
          <rPr>
            <sz val="9"/>
            <color indexed="81"/>
            <rFont val="Tahoma"/>
            <family val="2"/>
          </rPr>
          <t xml:space="preserve">
Per the Nepotism Disclosure Requirement for Contracts Equal to $1 Million or More:
https://uh.edu/office-of-finance/purchasing/faculty-staff-resources/guidelines-procedures/procedure_nepotism-procedures-departmennt.pdf
V. PURCHASING PROCEDURES FOR NEPOTISM DISCLOSURE 
1. The Department Purchaser will provide the Nepotism Form and the Evaluation Matrix to the committee members. The Nepotism Form can be found on 
https://www.sao.texas.gov/Documents/Forms/NepotismDisclosureForm.pdf
2. All committee members are required to sign and return the Nepotism Form and the scored Evaluation Matrix to the Purchaser (Buyer assigned to the project). 
3. Purchasing will forward all signed Nepotism forms to Internal Audit as part of the project checklist. 
4. When Internal Audit approves the project checklist, the assigned Buyer will save one copy of Nepotism forms in procurement folder (UH Purchasing share-drive). 
5. Purchasing will e-mail a project notification memo to Sr. VC/VP of Administration &amp; Finance. The e-mail will indicate at the end that “all nepotism forms are attached and all reports are negative.” </t>
        </r>
      </text>
    </comment>
  </commentList>
</comments>
</file>

<file path=xl/sharedStrings.xml><?xml version="1.0" encoding="utf-8"?>
<sst xmlns="http://schemas.openxmlformats.org/spreadsheetml/2006/main" count="135" uniqueCount="69">
  <si>
    <t xml:space="preserve">RESPONDENT SUMMARY </t>
  </si>
  <si>
    <t>Evaluator 1</t>
  </si>
  <si>
    <t>Evaluator 2</t>
  </si>
  <si>
    <t>Evaluator 3</t>
  </si>
  <si>
    <t>Evaluator 4</t>
  </si>
  <si>
    <t>Evaluator 5</t>
  </si>
  <si>
    <t>Criteria 1</t>
  </si>
  <si>
    <t>Criteria 2</t>
  </si>
  <si>
    <t>Criteria 3</t>
  </si>
  <si>
    <t>Criteria 4</t>
  </si>
  <si>
    <t>Criteria 5</t>
  </si>
  <si>
    <t>Criteria 6</t>
  </si>
  <si>
    <t>EVALUATION SUMMARY</t>
  </si>
  <si>
    <t>updated 11/17</t>
  </si>
  <si>
    <t>Rank of Average</t>
  </si>
  <si>
    <t>Rank</t>
  </si>
  <si>
    <t>Average Total Score</t>
  </si>
  <si>
    <t>Score</t>
  </si>
  <si>
    <t>Technical</t>
  </si>
  <si>
    <t>Avg of comm rank per vendor</t>
  </si>
  <si>
    <t>Pre-Construction Phase</t>
  </si>
  <si>
    <t>Construction Phase</t>
  </si>
  <si>
    <t xml:space="preserve"> </t>
  </si>
  <si>
    <t>Fee on COW</t>
  </si>
  <si>
    <t>Fee</t>
  </si>
  <si>
    <t>Fee Percentage</t>
  </si>
  <si>
    <t>Staff Amt Monthly</t>
  </si>
  <si>
    <t>Bonds and Insurance Amt</t>
  </si>
  <si>
    <t xml:space="preserve">Sum of Fees </t>
  </si>
  <si>
    <t xml:space="preserve">Cost of Work </t>
  </si>
  <si>
    <t>CCL</t>
  </si>
  <si>
    <t>Project Month:</t>
  </si>
  <si>
    <t>Lowest Sum:</t>
  </si>
  <si>
    <t xml:space="preserve">Formula = </t>
  </si>
  <si>
    <t>((1-Vendor Amount - Lowest Vendor Amount)/Lowest Vendor Amount)*High Score)</t>
  </si>
  <si>
    <t>SCORING SUMMARY</t>
  </si>
  <si>
    <t>Delta to Low Bid</t>
  </si>
  <si>
    <t>Delta % to Low Bid</t>
  </si>
  <si>
    <t>Total</t>
  </si>
  <si>
    <t>Evaluator 6</t>
  </si>
  <si>
    <t>CMC</t>
  </si>
  <si>
    <t>Vaughn</t>
  </si>
  <si>
    <t>Whiting Turner</t>
  </si>
  <si>
    <t>RFP730-22056 CMAR CRWC Flooring Replacement</t>
  </si>
  <si>
    <t>Staff Amt 7 Months Term</t>
  </si>
  <si>
    <t>NOTE:  Purchasing is basing the monthly Staffing Amt given by facilities on 7 months stated in the RFP:
Construction Start: 10/22
Final Completion: 5/23</t>
  </si>
  <si>
    <t>University of Houston Evaluation Matrix $1 Million+</t>
  </si>
  <si>
    <t>Name</t>
  </si>
  <si>
    <t>Evaluation Due Date</t>
  </si>
  <si>
    <t xml:space="preserve">5/13/2022 @ 5PM </t>
  </si>
  <si>
    <t>Non Disclosure Agreement</t>
  </si>
  <si>
    <t>By initialing, I agree that I have read and understood the Non Disclosure Agreement.</t>
  </si>
  <si>
    <t>Nepotism Agreement</t>
  </si>
  <si>
    <t>By  initialing, I agree that I have read and understood the Nepotism Agreement and have completed the Disclosure Statement form (Part 1: General Information &amp; Part 2: Disclosures).</t>
  </si>
  <si>
    <t xml:space="preserve"> Criteria 1</t>
  </si>
  <si>
    <t xml:space="preserve"> Criteria 2</t>
  </si>
  <si>
    <t xml:space="preserve"> Criteria 3</t>
  </si>
  <si>
    <t xml:space="preserve"> Criteria 4</t>
  </si>
  <si>
    <t xml:space="preserve"> Criteria 5</t>
  </si>
  <si>
    <t xml:space="preserve"> Criteria 6</t>
  </si>
  <si>
    <t>CRITERION 1 - Cost and Delivery Proposal (Section 4.4)
**ONLY PURCHASING WILL EVALUATE COST**</t>
  </si>
  <si>
    <t>CRITERION 2 - Relevant Experience and Capabilities (Section 4.5)</t>
  </si>
  <si>
    <t>CRITERION 3 - Qualifications of Project Team (Section 4.6)</t>
  </si>
  <si>
    <t>CRITERION 4 - Ability to Establish Budgets and Control Costs (Section 4.7)</t>
  </si>
  <si>
    <t>CRITERION 5 - Knowledge of and Approach to Best Practices (Section 4.8)</t>
  </si>
  <si>
    <t>CRITERION 6 - Ability to Manage Construction Safety Risks (Section 4.9)</t>
  </si>
  <si>
    <t>Points (1-5)</t>
  </si>
  <si>
    <t xml:space="preserve">Committee Members: </t>
  </si>
  <si>
    <t>Updated: 10/19</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</si>
</sst>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_([$$-409]* #,##0_);_([$$-409]* \(#,##0\);_([$$-409]* &quot;-&quot;_);_(@_)"/>
    <numFmt numFmtId="165" formatCode="_([$$-409]* #,##0.00_);_([$$-409]* \(#,##0.00\);_([$$-409]* &quot;-&quot;??_);_(@_)"/>
    <numFmt numFmtId="166" formatCode="[$-F800]dddd\,\ mmmm\ dd\,\ yyyy"/>
  </numFmts>
  <fonts count="6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b/>
      <sz val="11"/>
      <name val="Arial"/>
      <family val="2"/>
    </font>
    <font>
      <sz val="11"/>
      <name val="Arial"/>
      <family val="2"/>
    </font>
    <font>
      <sz val="8"/>
      <name val="Arial"/>
      <family val="2"/>
    </font>
    <font>
      <b/>
      <sz val="10"/>
      <color theme="1"/>
      <name val="Arial"/>
      <family val="2"/>
    </font>
    <font>
      <b/>
      <sz val="10"/>
      <name val="Arial"/>
      <family val="2"/>
    </font>
    <font>
      <sz val="10"/>
      <color rgb="FFFF0000"/>
      <name val="Arial"/>
      <family val="2"/>
    </font>
    <font>
      <b/>
      <sz val="10"/>
      <color rgb="FFFF0000"/>
      <name val="Arial"/>
      <family val="2"/>
    </font>
    <font>
      <sz val="9"/>
      <color indexed="81"/>
      <name val="Tahoma"/>
      <family val="2"/>
    </font>
    <font>
      <sz val="10"/>
      <name val="Arial"/>
      <family val="2"/>
    </font>
    <font>
      <b/>
      <sz val="11"/>
      <color theme="1"/>
      <name val="Calibri"/>
      <family val="2"/>
      <scheme val="minor"/>
    </font>
    <font>
      <b/>
      <i/>
      <sz val="10"/>
      <name val="Arial"/>
      <family val="2"/>
    </font>
    <font>
      <b/>
      <i/>
      <sz val="11"/>
      <color theme="1"/>
      <name val="Calibri"/>
      <family val="2"/>
      <scheme val="minor"/>
    </font>
    <font>
      <b/>
      <sz val="11"/>
      <color rgb="FFFF0000"/>
      <name val="Calibri"/>
      <family val="2"/>
      <scheme val="minor"/>
    </font>
    <font>
      <b/>
      <i/>
      <sz val="11"/>
      <color rgb="FFFF0000"/>
      <name val="Calibri"/>
      <family val="2"/>
      <scheme val="minor"/>
    </font>
    <font>
      <b/>
      <sz val="16"/>
      <name val="Arial"/>
      <family val="2"/>
    </font>
    <font>
      <b/>
      <sz val="9"/>
      <color indexed="81"/>
      <name val="Tahoma"/>
      <family val="2"/>
    </font>
    <font>
      <sz val="10"/>
      <color theme="1"/>
      <name val="Arial"/>
      <family val="2"/>
    </font>
    <font>
      <u/>
      <sz val="11"/>
      <color theme="10"/>
      <name val="Calibri"/>
      <family val="2"/>
      <scheme val="minor"/>
    </font>
    <font>
      <b/>
      <u/>
      <sz val="11"/>
      <color theme="10"/>
      <name val="Calibri"/>
      <family val="2"/>
      <scheme val="minor"/>
    </font>
    <font>
      <sz val="9"/>
      <name val="Arial"/>
      <family val="2"/>
    </font>
    <font>
      <b/>
      <sz val="8"/>
      <color rgb="FFFF0000"/>
      <name val="Arial"/>
      <family val="2"/>
    </font>
    <font>
      <b/>
      <sz val="8"/>
      <name val="Arial"/>
      <family val="2"/>
    </font>
    <font>
      <b/>
      <sz val="10"/>
      <color rgb="FF000000"/>
      <name val="Arial"/>
      <family val="2"/>
    </font>
    <font>
      <b/>
      <sz val="10"/>
      <color indexed="81"/>
      <name val="Tahoma"/>
      <family val="2"/>
    </font>
  </fonts>
  <fills count="32">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rgb="FF00B0F0"/>
        <bgColor indexed="64"/>
      </patternFill>
    </fill>
    <fill>
      <patternFill patternType="solid">
        <fgColor rgb="FF92D050"/>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0" tint="-0.34998626667073579"/>
        <bgColor indexed="64"/>
      </patternFill>
    </fill>
  </fills>
  <borders count="39">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style="medium">
        <color indexed="64"/>
      </left>
      <right/>
      <top style="hair">
        <color auto="1"/>
      </top>
      <bottom style="hair">
        <color auto="1"/>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s>
  <cellStyleXfs count="118">
    <xf numFmtId="0" fontId="0" fillId="0" borderId="0"/>
    <xf numFmtId="44" fontId="21" fillId="0" borderId="0" applyFont="0" applyFill="0" applyBorder="0" applyAlignment="0" applyProtection="0"/>
    <xf numFmtId="0" fontId="21" fillId="0" borderId="0"/>
    <xf numFmtId="0" fontId="18" fillId="0" borderId="0"/>
    <xf numFmtId="0" fontId="18" fillId="0" borderId="0"/>
    <xf numFmtId="0" fontId="21" fillId="2" borderId="1" applyNumberFormat="0" applyFont="0" applyAlignment="0" applyProtection="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6" borderId="0" applyNumberFormat="0" applyBorder="0" applyAlignment="0" applyProtection="0"/>
    <xf numFmtId="0" fontId="23" fillId="9" borderId="0" applyNumberFormat="0" applyBorder="0" applyAlignment="0" applyProtection="0"/>
    <xf numFmtId="0" fontId="23" fillId="12"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20" borderId="0" applyNumberFormat="0" applyBorder="0" applyAlignment="0" applyProtection="0"/>
    <xf numFmtId="0" fontId="25" fillId="4" borderId="0" applyNumberFormat="0" applyBorder="0" applyAlignment="0" applyProtection="0"/>
    <xf numFmtId="0" fontId="26" fillId="21" borderId="2" applyNumberFormat="0" applyAlignment="0" applyProtection="0"/>
    <xf numFmtId="0" fontId="27" fillId="22" borderId="3" applyNumberFormat="0" applyAlignment="0" applyProtection="0"/>
    <xf numFmtId="0" fontId="28" fillId="0" borderId="0" applyNumberFormat="0" applyFill="0" applyBorder="0" applyAlignment="0" applyProtection="0"/>
    <xf numFmtId="0" fontId="29" fillId="5" borderId="0" applyNumberFormat="0" applyBorder="0" applyAlignment="0" applyProtection="0"/>
    <xf numFmtId="0" fontId="30" fillId="0" borderId="4" applyNumberFormat="0" applyFill="0" applyAlignment="0" applyProtection="0"/>
    <xf numFmtId="0" fontId="31" fillId="0" borderId="5" applyNumberFormat="0" applyFill="0" applyAlignment="0" applyProtection="0"/>
    <xf numFmtId="0" fontId="32" fillId="0" borderId="6" applyNumberFormat="0" applyFill="0" applyAlignment="0" applyProtection="0"/>
    <xf numFmtId="0" fontId="32" fillId="0" borderId="0" applyNumberFormat="0" applyFill="0" applyBorder="0" applyAlignment="0" applyProtection="0"/>
    <xf numFmtId="0" fontId="33" fillId="8" borderId="2" applyNumberFormat="0" applyAlignment="0" applyProtection="0"/>
    <xf numFmtId="0" fontId="34" fillId="0" borderId="7" applyNumberFormat="0" applyFill="0" applyAlignment="0" applyProtection="0"/>
    <xf numFmtId="0" fontId="35" fillId="23" borderId="0" applyNumberFormat="0" applyBorder="0" applyAlignment="0" applyProtection="0"/>
    <xf numFmtId="0" fontId="22" fillId="2" borderId="1" applyNumberFormat="0" applyFont="0" applyAlignment="0" applyProtection="0"/>
    <xf numFmtId="0" fontId="36" fillId="21" borderId="8" applyNumberFormat="0" applyAlignment="0" applyProtection="0"/>
    <xf numFmtId="0" fontId="37" fillId="0" borderId="0" applyNumberFormat="0" applyFill="0" applyBorder="0" applyAlignment="0" applyProtection="0"/>
    <xf numFmtId="0" fontId="38" fillId="0" borderId="9" applyNumberFormat="0" applyFill="0" applyAlignment="0" applyProtection="0"/>
    <xf numFmtId="0" fontId="39" fillId="0" borderId="0" applyNumberFormat="0" applyFill="0" applyBorder="0" applyAlignment="0" applyProtection="0"/>
    <xf numFmtId="0" fontId="17"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6" borderId="0" applyNumberFormat="0" applyBorder="0" applyAlignment="0" applyProtection="0"/>
    <xf numFmtId="0" fontId="23" fillId="9" borderId="0" applyNumberFormat="0" applyBorder="0" applyAlignment="0" applyProtection="0"/>
    <xf numFmtId="0" fontId="23" fillId="12"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20" borderId="0" applyNumberFormat="0" applyBorder="0" applyAlignment="0" applyProtection="0"/>
    <xf numFmtId="0" fontId="25" fillId="4" borderId="0" applyNumberFormat="0" applyBorder="0" applyAlignment="0" applyProtection="0"/>
    <xf numFmtId="0" fontId="26" fillId="21" borderId="2" applyNumberFormat="0" applyAlignment="0" applyProtection="0"/>
    <xf numFmtId="0" fontId="27" fillId="22" borderId="3" applyNumberFormat="0" applyAlignment="0" applyProtection="0"/>
    <xf numFmtId="0" fontId="28" fillId="0" borderId="0" applyNumberFormat="0" applyFill="0" applyBorder="0" applyAlignment="0" applyProtection="0"/>
    <xf numFmtId="0" fontId="29" fillId="5" borderId="0" applyNumberFormat="0" applyBorder="0" applyAlignment="0" applyProtection="0"/>
    <xf numFmtId="0" fontId="30" fillId="0" borderId="4" applyNumberFormat="0" applyFill="0" applyAlignment="0" applyProtection="0"/>
    <xf numFmtId="0" fontId="31" fillId="0" borderId="5" applyNumberFormat="0" applyFill="0" applyAlignment="0" applyProtection="0"/>
    <xf numFmtId="0" fontId="32" fillId="0" borderId="6" applyNumberFormat="0" applyFill="0" applyAlignment="0" applyProtection="0"/>
    <xf numFmtId="0" fontId="32" fillId="0" borderId="0" applyNumberFormat="0" applyFill="0" applyBorder="0" applyAlignment="0" applyProtection="0"/>
    <xf numFmtId="0" fontId="33" fillId="8" borderId="2" applyNumberFormat="0" applyAlignment="0" applyProtection="0"/>
    <xf numFmtId="0" fontId="34" fillId="0" borderId="7" applyNumberFormat="0" applyFill="0" applyAlignment="0" applyProtection="0"/>
    <xf numFmtId="0" fontId="35" fillId="23" borderId="0" applyNumberFormat="0" applyBorder="0" applyAlignment="0" applyProtection="0"/>
    <xf numFmtId="0" fontId="36" fillId="21" borderId="8" applyNumberFormat="0" applyAlignment="0" applyProtection="0"/>
    <xf numFmtId="0" fontId="37" fillId="0" borderId="0" applyNumberFormat="0" applyFill="0" applyBorder="0" applyAlignment="0" applyProtection="0"/>
    <xf numFmtId="0" fontId="38" fillId="0" borderId="9" applyNumberFormat="0" applyFill="0" applyAlignment="0" applyProtection="0"/>
    <xf numFmtId="0" fontId="39" fillId="0" borderId="0" applyNumberFormat="0" applyFill="0" applyBorder="0" applyAlignment="0" applyProtection="0"/>
    <xf numFmtId="0" fontId="21" fillId="0" borderId="0"/>
    <xf numFmtId="0" fontId="21" fillId="2" borderId="1" applyNumberFormat="0" applyFont="0" applyAlignment="0" applyProtection="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21" fillId="0" borderId="0"/>
    <xf numFmtId="0" fontId="21" fillId="2" borderId="1" applyNumberFormat="0" applyFont="0" applyAlignment="0" applyProtection="0"/>
    <xf numFmtId="0" fontId="9" fillId="0" borderId="0"/>
    <xf numFmtId="0" fontId="8" fillId="0" borderId="0"/>
    <xf numFmtId="0" fontId="8" fillId="0" borderId="0"/>
    <xf numFmtId="0" fontId="7" fillId="0" borderId="0"/>
    <xf numFmtId="0" fontId="7" fillId="0" borderId="0"/>
    <xf numFmtId="0" fontId="6" fillId="0" borderId="0"/>
    <xf numFmtId="43" fontId="21" fillId="0" borderId="0" applyFont="0" applyFill="0" applyBorder="0" applyAlignment="0" applyProtection="0"/>
    <xf numFmtId="0" fontId="5" fillId="0" borderId="0"/>
    <xf numFmtId="44" fontId="50" fillId="0" borderId="0" applyFont="0" applyFill="0" applyBorder="0" applyAlignment="0" applyProtection="0"/>
    <xf numFmtId="0" fontId="4" fillId="0" borderId="0"/>
    <xf numFmtId="0" fontId="3" fillId="0" borderId="0"/>
    <xf numFmtId="0" fontId="3" fillId="0" borderId="0"/>
    <xf numFmtId="9" fontId="3"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1" fillId="0" borderId="0"/>
    <xf numFmtId="0" fontId="59" fillId="0" borderId="0" applyNumberFormat="0" applyFill="0" applyBorder="0" applyAlignment="0" applyProtection="0"/>
  </cellStyleXfs>
  <cellXfs count="173">
    <xf numFmtId="0" fontId="0" fillId="0" borderId="0" xfId="0"/>
    <xf numFmtId="0" fontId="0" fillId="0" borderId="0" xfId="0" applyBorder="1"/>
    <xf numFmtId="0" fontId="19" fillId="0" borderId="0" xfId="0" applyFont="1" applyBorder="1" applyAlignment="1"/>
    <xf numFmtId="0" fontId="0" fillId="0" borderId="0" xfId="0" applyBorder="1"/>
    <xf numFmtId="0" fontId="19" fillId="0" borderId="0" xfId="0" applyFont="1" applyBorder="1" applyAlignment="1"/>
    <xf numFmtId="0" fontId="0" fillId="0" borderId="0" xfId="0"/>
    <xf numFmtId="0" fontId="21" fillId="0" borderId="0" xfId="0" applyFont="1"/>
    <xf numFmtId="0" fontId="0" fillId="0" borderId="0" xfId="0"/>
    <xf numFmtId="0" fontId="19" fillId="0" borderId="0" xfId="0" applyFont="1" applyBorder="1" applyAlignment="1">
      <alignment horizontal="left"/>
    </xf>
    <xf numFmtId="0" fontId="42" fillId="0" borderId="0" xfId="0" applyFont="1" applyBorder="1" applyAlignment="1">
      <alignment horizontal="left"/>
    </xf>
    <xf numFmtId="0" fontId="42" fillId="26" borderId="0" xfId="0" applyFont="1" applyFill="1" applyAlignment="1"/>
    <xf numFmtId="0" fontId="43" fillId="26" borderId="0" xfId="0" applyFont="1" applyFill="1"/>
    <xf numFmtId="0" fontId="20" fillId="26" borderId="0" xfId="0" applyFont="1" applyFill="1"/>
    <xf numFmtId="0" fontId="43" fillId="26" borderId="0" xfId="0" applyFont="1" applyFill="1" applyBorder="1"/>
    <xf numFmtId="0" fontId="19" fillId="26" borderId="0" xfId="0" applyFont="1" applyFill="1"/>
    <xf numFmtId="0" fontId="19" fillId="26" borderId="0" xfId="0" applyFont="1" applyFill="1" applyBorder="1" applyAlignment="1">
      <alignment horizontal="left" vertical="center"/>
    </xf>
    <xf numFmtId="0" fontId="19" fillId="26" borderId="0" xfId="0" applyFont="1" applyFill="1" applyBorder="1" applyAlignment="1">
      <alignment horizontal="right" textRotation="90" wrapText="1"/>
    </xf>
    <xf numFmtId="0" fontId="19" fillId="26" borderId="0" xfId="0" applyFont="1" applyFill="1" applyAlignment="1">
      <alignment horizontal="center" vertical="center"/>
    </xf>
    <xf numFmtId="0" fontId="20" fillId="26" borderId="11" xfId="0" applyFont="1" applyFill="1" applyBorder="1" applyAlignment="1">
      <alignment horizontal="right"/>
    </xf>
    <xf numFmtId="0" fontId="20" fillId="26" borderId="11" xfId="0" applyFont="1" applyFill="1" applyBorder="1" applyAlignment="1">
      <alignment horizontal="left"/>
    </xf>
    <xf numFmtId="0" fontId="44" fillId="26" borderId="0" xfId="0" applyFont="1" applyFill="1"/>
    <xf numFmtId="0" fontId="41" fillId="25" borderId="13" xfId="0" applyFont="1" applyFill="1" applyBorder="1" applyAlignment="1">
      <alignment horizontal="right"/>
    </xf>
    <xf numFmtId="0" fontId="40" fillId="25" borderId="14" xfId="0" applyFont="1" applyFill="1" applyBorder="1" applyAlignment="1">
      <alignment horizontal="right" textRotation="90" wrapText="1"/>
    </xf>
    <xf numFmtId="0" fontId="20" fillId="26" borderId="0" xfId="0" applyFont="1" applyFill="1" applyAlignment="1">
      <alignment horizontal="right"/>
    </xf>
    <xf numFmtId="0" fontId="42" fillId="26" borderId="0" xfId="0" applyFont="1" applyFill="1" applyAlignment="1">
      <alignment horizontal="right"/>
    </xf>
    <xf numFmtId="0" fontId="20" fillId="26" borderId="11" xfId="0" applyFont="1" applyFill="1" applyBorder="1"/>
    <xf numFmtId="0" fontId="20" fillId="26" borderId="12" xfId="0" applyFont="1" applyFill="1" applyBorder="1"/>
    <xf numFmtId="0" fontId="19" fillId="26" borderId="14" xfId="0" applyFont="1" applyFill="1" applyBorder="1" applyAlignment="1">
      <alignment horizontal="right" textRotation="90" wrapText="1"/>
    </xf>
    <xf numFmtId="4" fontId="20" fillId="26" borderId="13" xfId="0" applyNumberFormat="1" applyFont="1" applyFill="1" applyBorder="1" applyAlignment="1">
      <alignment horizontal="right"/>
    </xf>
    <xf numFmtId="4" fontId="20" fillId="26" borderId="15" xfId="0" applyNumberFormat="1" applyFont="1" applyFill="1" applyBorder="1" applyAlignment="1">
      <alignment horizontal="right"/>
    </xf>
    <xf numFmtId="0" fontId="20" fillId="26" borderId="13" xfId="0" applyFont="1" applyFill="1" applyBorder="1" applyAlignment="1">
      <alignment horizontal="right"/>
    </xf>
    <xf numFmtId="0" fontId="20" fillId="26" borderId="15" xfId="0" applyFont="1" applyFill="1" applyBorder="1" applyAlignment="1">
      <alignment horizontal="right"/>
    </xf>
    <xf numFmtId="0" fontId="46" fillId="0" borderId="0" xfId="0" applyFont="1" applyBorder="1" applyAlignment="1">
      <alignment horizontal="center" vertical="center" wrapText="1"/>
    </xf>
    <xf numFmtId="0" fontId="52" fillId="27" borderId="18" xfId="0" applyFont="1" applyFill="1" applyBorder="1" applyAlignment="1">
      <alignment horizontal="center" vertical="center" wrapText="1"/>
    </xf>
    <xf numFmtId="0" fontId="52" fillId="28" borderId="20" xfId="0" applyFont="1" applyFill="1" applyBorder="1" applyAlignment="1">
      <alignment horizontal="center" vertical="center" wrapText="1"/>
    </xf>
    <xf numFmtId="0" fontId="0" fillId="28" borderId="21" xfId="0" applyFill="1" applyBorder="1"/>
    <xf numFmtId="0" fontId="53" fillId="0" borderId="16" xfId="0" applyFont="1" applyFill="1" applyBorder="1" applyAlignment="1">
      <alignment horizontal="center" vertical="center" wrapText="1"/>
    </xf>
    <xf numFmtId="0" fontId="46" fillId="0" borderId="19" xfId="0" applyFont="1" applyBorder="1" applyAlignment="1">
      <alignment horizontal="center" vertical="center" wrapText="1"/>
    </xf>
    <xf numFmtId="0" fontId="46" fillId="27" borderId="18" xfId="0" applyFont="1" applyFill="1" applyBorder="1" applyAlignment="1">
      <alignment horizontal="center" vertical="center" wrapText="1"/>
    </xf>
    <xf numFmtId="0" fontId="46" fillId="28" borderId="19" xfId="0" applyFont="1" applyFill="1" applyBorder="1" applyAlignment="1">
      <alignment horizontal="center" vertical="center" wrapText="1"/>
    </xf>
    <xf numFmtId="0" fontId="46" fillId="28" borderId="23" xfId="0" applyFont="1" applyFill="1" applyBorder="1" applyAlignment="1">
      <alignment horizontal="center" vertical="center" wrapText="1"/>
    </xf>
    <xf numFmtId="0" fontId="46" fillId="28" borderId="24" xfId="0" applyFont="1" applyFill="1" applyBorder="1" applyAlignment="1">
      <alignment horizontal="center" vertical="center" wrapText="1"/>
    </xf>
    <xf numFmtId="0" fontId="51" fillId="28" borderId="25" xfId="0" applyFont="1" applyFill="1" applyBorder="1" applyAlignment="1">
      <alignment vertical="center" wrapText="1"/>
    </xf>
    <xf numFmtId="0" fontId="54" fillId="0" borderId="26" xfId="0" applyFont="1" applyFill="1" applyBorder="1" applyAlignment="1">
      <alignment horizontal="center" vertical="center" wrapText="1"/>
    </xf>
    <xf numFmtId="0" fontId="51" fillId="29" borderId="26" xfId="0" applyFont="1" applyFill="1" applyBorder="1" applyAlignment="1">
      <alignment horizontal="center" vertical="center" wrapText="1"/>
    </xf>
    <xf numFmtId="0" fontId="21" fillId="0" borderId="27" xfId="2" applyFont="1" applyFill="1" applyBorder="1" applyAlignment="1"/>
    <xf numFmtId="44" fontId="21" fillId="0" borderId="28" xfId="108" applyFont="1" applyFill="1" applyBorder="1" applyAlignment="1"/>
    <xf numFmtId="164" fontId="0" fillId="24" borderId="28" xfId="0" applyNumberFormat="1" applyFill="1" applyBorder="1" applyAlignment="1">
      <alignment vertical="center"/>
    </xf>
    <xf numFmtId="10" fontId="0" fillId="24" borderId="28" xfId="0" applyNumberFormat="1" applyFill="1" applyBorder="1" applyAlignment="1">
      <alignment horizontal="center" vertical="center"/>
    </xf>
    <xf numFmtId="164" fontId="53" fillId="24" borderId="28" xfId="0" applyNumberFormat="1" applyFont="1" applyFill="1" applyBorder="1" applyAlignment="1">
      <alignment vertical="center"/>
    </xf>
    <xf numFmtId="164" fontId="47" fillId="0" borderId="28" xfId="0" applyNumberFormat="1" applyFont="1" applyFill="1" applyBorder="1" applyAlignment="1">
      <alignment vertical="center"/>
    </xf>
    <xf numFmtId="165" fontId="0" fillId="0" borderId="28" xfId="0" applyNumberFormat="1" applyFill="1" applyBorder="1"/>
    <xf numFmtId="165" fontId="0" fillId="0" borderId="0" xfId="0" applyNumberFormat="1"/>
    <xf numFmtId="164" fontId="0" fillId="24" borderId="27" xfId="0" applyNumberFormat="1" applyFill="1" applyBorder="1" applyAlignment="1">
      <alignment vertical="center"/>
    </xf>
    <xf numFmtId="10" fontId="0" fillId="24" borderId="27" xfId="0" applyNumberFormat="1" applyFill="1" applyBorder="1" applyAlignment="1">
      <alignment horizontal="center" vertical="center"/>
    </xf>
    <xf numFmtId="164" fontId="53" fillId="24" borderId="27" xfId="0" applyNumberFormat="1" applyFont="1" applyFill="1" applyBorder="1" applyAlignment="1">
      <alignment vertical="center"/>
    </xf>
    <xf numFmtId="165" fontId="0" fillId="0" borderId="27" xfId="0" applyNumberFormat="1" applyFill="1" applyBorder="1"/>
    <xf numFmtId="0" fontId="0" fillId="0" borderId="0" xfId="0" applyFill="1" applyAlignment="1">
      <alignment vertical="center"/>
    </xf>
    <xf numFmtId="164" fontId="0" fillId="0" borderId="0" xfId="0" applyNumberFormat="1" applyFill="1" applyAlignment="1">
      <alignment vertical="center"/>
    </xf>
    <xf numFmtId="0" fontId="46" fillId="0" borderId="0" xfId="0" applyFont="1" applyFill="1" applyAlignment="1">
      <alignment horizontal="right" vertical="center"/>
    </xf>
    <xf numFmtId="164" fontId="46" fillId="0" borderId="0" xfId="0" applyNumberFormat="1" applyFont="1" applyFill="1" applyAlignment="1">
      <alignment vertical="center"/>
    </xf>
    <xf numFmtId="164" fontId="46" fillId="0" borderId="0" xfId="0" applyNumberFormat="1" applyFont="1" applyFill="1" applyAlignment="1">
      <alignment horizontal="right" vertical="center"/>
    </xf>
    <xf numFmtId="164" fontId="55" fillId="0" borderId="18" xfId="0" applyNumberFormat="1" applyFont="1" applyFill="1" applyBorder="1" applyAlignment="1">
      <alignment vertical="center"/>
    </xf>
    <xf numFmtId="0" fontId="21" fillId="0" borderId="0" xfId="0" applyFont="1" applyAlignment="1">
      <alignment horizontal="right"/>
    </xf>
    <xf numFmtId="43" fontId="21" fillId="0" borderId="0" xfId="106" applyFont="1" applyFill="1" applyAlignment="1">
      <alignment vertical="center"/>
    </xf>
    <xf numFmtId="0" fontId="4" fillId="0" borderId="0" xfId="109"/>
    <xf numFmtId="0" fontId="56" fillId="0" borderId="0" xfId="0" applyFont="1" applyFill="1" applyBorder="1" applyAlignment="1">
      <alignment horizontal="center" vertical="center"/>
    </xf>
    <xf numFmtId="0" fontId="0" fillId="0" borderId="0" xfId="0" applyFill="1" applyBorder="1"/>
    <xf numFmtId="0" fontId="21" fillId="0" borderId="0" xfId="0" applyFont="1" applyFill="1" applyBorder="1"/>
    <xf numFmtId="0" fontId="21" fillId="0" borderId="18" xfId="0" applyFont="1" applyFill="1" applyBorder="1" applyAlignment="1">
      <alignment vertical="center"/>
    </xf>
    <xf numFmtId="0" fontId="48" fillId="0" borderId="18" xfId="0" applyFont="1" applyFill="1" applyBorder="1" applyAlignment="1">
      <alignment horizontal="center" vertical="center"/>
    </xf>
    <xf numFmtId="0" fontId="46" fillId="0" borderId="18" xfId="0" applyFont="1" applyFill="1" applyBorder="1" applyAlignment="1">
      <alignment horizontal="center" vertical="center"/>
    </xf>
    <xf numFmtId="0" fontId="21" fillId="0" borderId="18" xfId="0" applyFont="1" applyFill="1" applyBorder="1" applyAlignment="1">
      <alignment horizontal="center" vertical="center"/>
    </xf>
    <xf numFmtId="0" fontId="21"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46" fillId="0" borderId="0" xfId="0" applyFont="1" applyFill="1" applyBorder="1"/>
    <xf numFmtId="0" fontId="21" fillId="0" borderId="29" xfId="2" applyFont="1" applyFill="1" applyBorder="1" applyAlignment="1"/>
    <xf numFmtId="2" fontId="48" fillId="0" borderId="28" xfId="0" applyNumberFormat="1" applyFont="1" applyFill="1" applyBorder="1" applyAlignment="1">
      <alignment horizontal="center" vertical="center"/>
    </xf>
    <xf numFmtId="1" fontId="46" fillId="0" borderId="28" xfId="0" applyNumberFormat="1" applyFont="1" applyFill="1" applyBorder="1" applyAlignment="1">
      <alignment horizontal="center" vertical="center"/>
    </xf>
    <xf numFmtId="44" fontId="0" fillId="0" borderId="28" xfId="0" applyNumberFormat="1" applyFill="1" applyBorder="1" applyAlignment="1">
      <alignment horizontal="center" vertical="center"/>
    </xf>
    <xf numFmtId="10" fontId="51" fillId="0" borderId="30" xfId="0" applyNumberFormat="1" applyFont="1" applyFill="1" applyBorder="1" applyAlignment="1">
      <alignment horizontal="center" vertical="center"/>
    </xf>
    <xf numFmtId="10" fontId="51" fillId="0" borderId="0" xfId="0" applyNumberFormat="1" applyFont="1" applyFill="1" applyBorder="1" applyAlignment="1">
      <alignment horizontal="center" vertical="center"/>
    </xf>
    <xf numFmtId="2" fontId="0" fillId="0" borderId="0" xfId="0" applyNumberFormat="1" applyFont="1" applyFill="1" applyBorder="1" applyAlignment="1">
      <alignment horizontal="center" vertical="center"/>
    </xf>
    <xf numFmtId="2" fontId="48" fillId="0" borderId="27" xfId="0" applyNumberFormat="1" applyFont="1" applyFill="1" applyBorder="1" applyAlignment="1">
      <alignment horizontal="center" vertical="center"/>
    </xf>
    <xf numFmtId="2" fontId="21" fillId="0" borderId="0" xfId="0" applyNumberFormat="1" applyFont="1" applyFill="1" applyBorder="1" applyAlignment="1">
      <alignment horizontal="center" vertical="center"/>
    </xf>
    <xf numFmtId="0" fontId="51" fillId="24" borderId="18" xfId="109" applyFont="1" applyFill="1" applyBorder="1" applyAlignment="1">
      <alignment vertical="top" wrapText="1"/>
    </xf>
    <xf numFmtId="0" fontId="51" fillId="0" borderId="0" xfId="109" applyFont="1" applyFill="1" applyBorder="1" applyAlignment="1">
      <alignment vertical="top" wrapText="1"/>
    </xf>
    <xf numFmtId="0" fontId="4" fillId="0" borderId="0" xfId="109" applyFont="1" applyFill="1" applyBorder="1" applyAlignment="1">
      <alignment horizontal="left" vertical="top" wrapText="1"/>
    </xf>
    <xf numFmtId="0" fontId="0" fillId="24" borderId="0" xfId="0" applyFill="1"/>
    <xf numFmtId="2" fontId="20" fillId="26" borderId="11" xfId="0" applyNumberFormat="1" applyFont="1" applyFill="1" applyBorder="1"/>
    <xf numFmtId="0" fontId="21" fillId="0" borderId="0" xfId="98" applyFont="1"/>
    <xf numFmtId="0" fontId="46" fillId="0" borderId="10" xfId="111" applyFont="1" applyBorder="1" applyAlignment="1">
      <alignment horizontal="right"/>
    </xf>
    <xf numFmtId="0" fontId="48" fillId="0" borderId="10" xfId="111" applyFont="1" applyFill="1" applyBorder="1" applyAlignment="1">
      <alignment horizontal="right"/>
    </xf>
    <xf numFmtId="0" fontId="47" fillId="0" borderId="0" xfId="98" applyFont="1" applyFill="1" applyBorder="1"/>
    <xf numFmtId="0" fontId="21" fillId="0" borderId="0" xfId="98" applyFont="1"/>
    <xf numFmtId="0" fontId="21" fillId="0" borderId="0" xfId="98" applyFont="1"/>
    <xf numFmtId="0" fontId="21" fillId="0" borderId="0" xfId="98" applyFont="1"/>
    <xf numFmtId="0" fontId="21" fillId="0" borderId="0" xfId="98" applyFont="1"/>
    <xf numFmtId="2" fontId="21" fillId="0" borderId="0" xfId="98" applyNumberFormat="1" applyFont="1"/>
    <xf numFmtId="0" fontId="21" fillId="0" borderId="0" xfId="98" applyFont="1"/>
    <xf numFmtId="0" fontId="20" fillId="24" borderId="11" xfId="0" applyFont="1" applyFill="1" applyBorder="1" applyAlignment="1">
      <alignment horizontal="left"/>
    </xf>
    <xf numFmtId="2" fontId="20" fillId="24" borderId="11" xfId="0" applyNumberFormat="1" applyFont="1" applyFill="1" applyBorder="1"/>
    <xf numFmtId="4" fontId="20" fillId="24" borderId="15" xfId="0" applyNumberFormat="1" applyFont="1" applyFill="1" applyBorder="1" applyAlignment="1">
      <alignment horizontal="right"/>
    </xf>
    <xf numFmtId="0" fontId="20" fillId="24" borderId="12" xfId="0" applyFont="1" applyFill="1" applyBorder="1"/>
    <xf numFmtId="0" fontId="20" fillId="24" borderId="11" xfId="0" applyFont="1" applyFill="1" applyBorder="1" applyAlignment="1">
      <alignment horizontal="right"/>
    </xf>
    <xf numFmtId="0" fontId="20" fillId="24" borderId="15" xfId="0" applyFont="1" applyFill="1" applyBorder="1" applyAlignment="1">
      <alignment horizontal="right"/>
    </xf>
    <xf numFmtId="0" fontId="41" fillId="24" borderId="13" xfId="0" applyFont="1" applyFill="1" applyBorder="1" applyAlignment="1">
      <alignment horizontal="right"/>
    </xf>
    <xf numFmtId="0" fontId="20" fillId="24" borderId="0" xfId="0" applyFont="1" applyFill="1"/>
    <xf numFmtId="0" fontId="46" fillId="0" borderId="0" xfId="98" applyFont="1" applyAlignment="1">
      <alignment horizontal="left"/>
    </xf>
    <xf numFmtId="0" fontId="45" fillId="0" borderId="10" xfId="111" applyFont="1" applyBorder="1" applyAlignment="1">
      <alignment horizontal="center"/>
    </xf>
    <xf numFmtId="0" fontId="0" fillId="0" borderId="17" xfId="0" applyBorder="1" applyAlignment="1">
      <alignment horizontal="center" vertical="center"/>
    </xf>
    <xf numFmtId="0" fontId="0" fillId="0" borderId="22" xfId="0" applyBorder="1" applyAlignment="1">
      <alignment horizontal="center" vertical="center"/>
    </xf>
    <xf numFmtId="0" fontId="52" fillId="28" borderId="19" xfId="0" applyFont="1" applyFill="1" applyBorder="1" applyAlignment="1">
      <alignment horizontal="center" vertical="center" wrapText="1"/>
    </xf>
    <xf numFmtId="0" fontId="52" fillId="28" borderId="20" xfId="0" applyFont="1" applyFill="1" applyBorder="1" applyAlignment="1">
      <alignment horizontal="center" vertical="center" wrapText="1"/>
    </xf>
    <xf numFmtId="0" fontId="56" fillId="0" borderId="19" xfId="0" applyFont="1" applyFill="1" applyBorder="1" applyAlignment="1">
      <alignment horizontal="center" vertical="center"/>
    </xf>
    <xf numFmtId="0" fontId="56" fillId="0" borderId="20" xfId="0" applyFont="1" applyFill="1" applyBorder="1" applyAlignment="1">
      <alignment horizontal="center" vertical="center"/>
    </xf>
    <xf numFmtId="0" fontId="56" fillId="0" borderId="21" xfId="0" applyFont="1" applyFill="1" applyBorder="1" applyAlignment="1">
      <alignment horizontal="center" vertical="center"/>
    </xf>
    <xf numFmtId="0" fontId="42" fillId="0" borderId="0" xfId="0" applyFont="1" applyFill="1" applyAlignment="1">
      <alignment horizontal="left"/>
    </xf>
    <xf numFmtId="0" fontId="42" fillId="26" borderId="0" xfId="0" applyFont="1" applyFill="1" applyAlignment="1">
      <alignment horizontal="right"/>
    </xf>
    <xf numFmtId="0" fontId="19" fillId="26" borderId="0" xfId="98" applyFont="1" applyFill="1" applyAlignment="1">
      <alignment horizontal="left" wrapText="1"/>
    </xf>
    <xf numFmtId="0" fontId="19" fillId="26" borderId="0" xfId="98" applyFont="1" applyFill="1" applyAlignment="1">
      <alignment wrapText="1"/>
    </xf>
    <xf numFmtId="0" fontId="21" fillId="26" borderId="0" xfId="98" applyFont="1" applyFill="1"/>
    <xf numFmtId="0" fontId="19" fillId="0" borderId="0" xfId="98" applyFont="1" applyFill="1" applyAlignment="1">
      <alignment horizontal="left"/>
    </xf>
    <xf numFmtId="0" fontId="20" fillId="26" borderId="0" xfId="98" applyFont="1" applyFill="1"/>
    <xf numFmtId="0" fontId="45" fillId="26" borderId="0" xfId="116" applyFont="1" applyFill="1" applyBorder="1" applyAlignment="1">
      <alignment horizontal="left"/>
    </xf>
    <xf numFmtId="0" fontId="21" fillId="24" borderId="0" xfId="116" applyFont="1" applyFill="1" applyBorder="1" applyAlignment="1">
      <alignment horizontal="center"/>
    </xf>
    <xf numFmtId="166" fontId="58" fillId="0" borderId="0" xfId="116" applyNumberFormat="1" applyFont="1" applyFill="1" applyBorder="1" applyAlignment="1">
      <alignment horizontal="center"/>
    </xf>
    <xf numFmtId="0" fontId="58" fillId="26" borderId="0" xfId="116" applyFont="1" applyFill="1" applyBorder="1" applyAlignment="1"/>
    <xf numFmtId="0" fontId="60" fillId="26" borderId="0" xfId="117" applyFont="1" applyFill="1" applyAlignment="1">
      <alignment horizontal="left" wrapText="1"/>
    </xf>
    <xf numFmtId="0" fontId="60" fillId="26" borderId="0" xfId="117" applyFont="1" applyFill="1" applyAlignment="1">
      <alignment wrapText="1"/>
    </xf>
    <xf numFmtId="0" fontId="21" fillId="26" borderId="0" xfId="98" applyFont="1" applyFill="1" applyAlignment="1"/>
    <xf numFmtId="0" fontId="21" fillId="24" borderId="31" xfId="98" applyFont="1" applyFill="1" applyBorder="1" applyAlignment="1">
      <alignment horizontal="center" wrapText="1"/>
    </xf>
    <xf numFmtId="0" fontId="61" fillId="26" borderId="0" xfId="98" applyFont="1" applyFill="1" applyAlignment="1">
      <alignment horizontal="left" wrapText="1"/>
    </xf>
    <xf numFmtId="0" fontId="60" fillId="26" borderId="0" xfId="117" applyFont="1" applyFill="1" applyAlignment="1">
      <alignment horizontal="left"/>
    </xf>
    <xf numFmtId="0" fontId="60" fillId="26" borderId="0" xfId="117" applyFont="1" applyFill="1" applyAlignment="1"/>
    <xf numFmtId="0" fontId="60" fillId="26" borderId="0" xfId="117" applyFont="1" applyFill="1" applyAlignment="1">
      <alignment horizontal="left"/>
    </xf>
    <xf numFmtId="0" fontId="21" fillId="26" borderId="0" xfId="98" applyFont="1" applyFill="1" applyAlignment="1">
      <alignment horizontal="center"/>
    </xf>
    <xf numFmtId="0" fontId="46" fillId="30" borderId="17" xfId="98" applyFont="1" applyFill="1" applyBorder="1" applyAlignment="1">
      <alignment horizontal="left"/>
    </xf>
    <xf numFmtId="0" fontId="46" fillId="30" borderId="16" xfId="98" applyFont="1" applyFill="1" applyBorder="1" applyAlignment="1">
      <alignment horizontal="left"/>
    </xf>
    <xf numFmtId="0" fontId="46" fillId="30" borderId="32" xfId="98" applyFont="1" applyFill="1" applyBorder="1" applyAlignment="1">
      <alignment horizontal="left"/>
    </xf>
    <xf numFmtId="0" fontId="62" fillId="26" borderId="17" xfId="98" applyFont="1" applyFill="1" applyBorder="1" applyAlignment="1">
      <alignment horizontal="left" vertical="top" wrapText="1"/>
    </xf>
    <xf numFmtId="0" fontId="44" fillId="26" borderId="16" xfId="98" applyFont="1" applyFill="1" applyBorder="1" applyAlignment="1">
      <alignment horizontal="left" vertical="top" wrapText="1"/>
    </xf>
    <xf numFmtId="0" fontId="44" fillId="26" borderId="32" xfId="98" applyFont="1" applyFill="1" applyBorder="1" applyAlignment="1">
      <alignment horizontal="left" vertical="top" wrapText="1"/>
    </xf>
    <xf numFmtId="0" fontId="44" fillId="26" borderId="17" xfId="98" applyFont="1" applyFill="1" applyBorder="1" applyAlignment="1">
      <alignment horizontal="left" vertical="top" wrapText="1"/>
    </xf>
    <xf numFmtId="0" fontId="63" fillId="26" borderId="0" xfId="98" applyFont="1" applyFill="1" applyAlignment="1">
      <alignment wrapText="1"/>
    </xf>
    <xf numFmtId="0" fontId="63" fillId="25" borderId="33" xfId="98" applyFont="1" applyFill="1" applyBorder="1" applyAlignment="1">
      <alignment horizontal="center" wrapText="1"/>
    </xf>
    <xf numFmtId="0" fontId="63" fillId="25" borderId="34" xfId="98" applyFont="1" applyFill="1" applyBorder="1" applyAlignment="1">
      <alignment horizontal="center" wrapText="1"/>
    </xf>
    <xf numFmtId="0" fontId="63" fillId="25" borderId="35" xfId="98" applyFont="1" applyFill="1" applyBorder="1" applyAlignment="1">
      <alignment horizontal="center" wrapText="1"/>
    </xf>
    <xf numFmtId="0" fontId="63" fillId="26" borderId="0" xfId="98" applyFont="1" applyFill="1" applyAlignment="1">
      <alignment horizontal="center" wrapText="1"/>
    </xf>
    <xf numFmtId="0" fontId="61" fillId="26" borderId="11" xfId="98" applyFont="1" applyFill="1" applyBorder="1" applyAlignment="1">
      <alignment wrapText="1"/>
    </xf>
    <xf numFmtId="0" fontId="21" fillId="31" borderId="13" xfId="98" applyFont="1" applyFill="1" applyBorder="1" applyAlignment="1">
      <alignment horizontal="center"/>
    </xf>
    <xf numFmtId="0" fontId="21" fillId="31" borderId="11" xfId="98" applyFont="1" applyFill="1" applyBorder="1" applyAlignment="1">
      <alignment horizontal="center"/>
    </xf>
    <xf numFmtId="0" fontId="21" fillId="31" borderId="36" xfId="98" applyFont="1" applyFill="1" applyBorder="1" applyAlignment="1">
      <alignment horizontal="center"/>
    </xf>
    <xf numFmtId="0" fontId="21" fillId="24" borderId="13" xfId="98" applyFont="1" applyFill="1" applyBorder="1" applyAlignment="1">
      <alignment horizontal="center"/>
    </xf>
    <xf numFmtId="0" fontId="21" fillId="24" borderId="11" xfId="98" applyFont="1" applyFill="1" applyBorder="1" applyAlignment="1">
      <alignment horizontal="center"/>
    </xf>
    <xf numFmtId="0" fontId="21" fillId="24" borderId="36" xfId="98" applyFont="1" applyFill="1" applyBorder="1" applyAlignment="1">
      <alignment horizontal="center"/>
    </xf>
    <xf numFmtId="0" fontId="61" fillId="26" borderId="12" xfId="98" applyFont="1" applyFill="1" applyBorder="1" applyAlignment="1">
      <alignment wrapText="1"/>
    </xf>
    <xf numFmtId="0" fontId="21" fillId="31" borderId="15" xfId="98" applyFont="1" applyFill="1" applyBorder="1" applyAlignment="1">
      <alignment horizontal="center"/>
    </xf>
    <xf numFmtId="0" fontId="21" fillId="31" borderId="12" xfId="98" applyFont="1" applyFill="1" applyBorder="1" applyAlignment="1">
      <alignment horizontal="center"/>
    </xf>
    <xf numFmtId="0" fontId="21" fillId="31" borderId="37" xfId="98" applyFont="1" applyFill="1" applyBorder="1" applyAlignment="1">
      <alignment horizontal="center"/>
    </xf>
    <xf numFmtId="0" fontId="21" fillId="24" borderId="15" xfId="98" applyFont="1" applyFill="1" applyBorder="1" applyAlignment="1">
      <alignment horizontal="center"/>
    </xf>
    <xf numFmtId="0" fontId="21" fillId="24" borderId="12" xfId="98" applyFont="1" applyFill="1" applyBorder="1" applyAlignment="1">
      <alignment horizontal="center"/>
    </xf>
    <xf numFmtId="0" fontId="21" fillId="24" borderId="37" xfId="98" applyFont="1" applyFill="1" applyBorder="1" applyAlignment="1">
      <alignment horizontal="center"/>
    </xf>
    <xf numFmtId="0" fontId="21" fillId="31" borderId="0" xfId="98" applyFont="1" applyFill="1" applyBorder="1"/>
    <xf numFmtId="0" fontId="21" fillId="31" borderId="38" xfId="98" applyFont="1" applyFill="1" applyBorder="1"/>
    <xf numFmtId="0" fontId="21" fillId="26" borderId="10" xfId="98" applyFont="1" applyFill="1" applyBorder="1"/>
    <xf numFmtId="0" fontId="48" fillId="26" borderId="0" xfId="98" applyFont="1" applyFill="1"/>
    <xf numFmtId="0" fontId="21" fillId="26" borderId="0" xfId="98" applyFont="1" applyFill="1" applyAlignment="1">
      <alignment wrapText="1"/>
    </xf>
    <xf numFmtId="0" fontId="64" fillId="0" borderId="0" xfId="116" applyFont="1" applyAlignment="1">
      <alignment horizontal="left"/>
    </xf>
    <xf numFmtId="0" fontId="61" fillId="26" borderId="0" xfId="98" applyFont="1" applyFill="1"/>
    <xf numFmtId="0" fontId="59" fillId="26" borderId="0" xfId="117" applyFill="1"/>
    <xf numFmtId="0" fontId="1" fillId="26" borderId="0" xfId="116" applyFill="1"/>
    <xf numFmtId="0" fontId="44" fillId="26" borderId="0" xfId="98" applyFont="1" applyFill="1"/>
  </cellXfs>
  <cellStyles count="118">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omma 2" xfId="106"/>
    <cellStyle name="Currency 2" xfId="1"/>
    <cellStyle name="Currency 3" xfId="108"/>
    <cellStyle name="Explanatory Text 2" xfId="75"/>
    <cellStyle name="Explanatory Text 3" xfId="33"/>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Hyperlink" xfId="117" builtinId="8"/>
    <cellStyle name="Input 2" xfId="81"/>
    <cellStyle name="Input 3" xfId="39"/>
    <cellStyle name="Linked Cell 2" xfId="82"/>
    <cellStyle name="Linked Cell 3" xfId="40"/>
    <cellStyle name="Neutral 2" xfId="83"/>
    <cellStyle name="Neutral 3" xfId="41"/>
    <cellStyle name="Normal" xfId="0" builtinId="0"/>
    <cellStyle name="Normal 10" xfId="116"/>
    <cellStyle name="Normal 2" xfId="2"/>
    <cellStyle name="Normal 3" xfId="3"/>
    <cellStyle name="Normal 3 2" xfId="88"/>
    <cellStyle name="Normal 3 3" xfId="97"/>
    <cellStyle name="Normal 3 3 2" xfId="107"/>
    <cellStyle name="Normal 3 4" xfId="105"/>
    <cellStyle name="Normal 3 5" xfId="109"/>
    <cellStyle name="Normal 4" xfId="4"/>
    <cellStyle name="Normal 4 10" xfId="100"/>
    <cellStyle name="Normal 4 11" xfId="102"/>
    <cellStyle name="Normal 4 12" xfId="104"/>
    <cellStyle name="Normal 4 13" xfId="111"/>
    <cellStyle name="Normal 4 14" xfId="114"/>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8"/>
    <cellStyle name="Normal 6" xfId="101"/>
    <cellStyle name="Normal 7" xfId="103"/>
    <cellStyle name="Normal 8" xfId="110"/>
    <cellStyle name="Normal 9" xfId="113"/>
    <cellStyle name="Note 2" xfId="5"/>
    <cellStyle name="Note 3" xfId="89"/>
    <cellStyle name="Note 4" xfId="42"/>
    <cellStyle name="Note 4 2" xfId="99"/>
    <cellStyle name="Output 2" xfId="84"/>
    <cellStyle name="Output 3" xfId="43"/>
    <cellStyle name="Percent 2" xfId="112"/>
    <cellStyle name="Percent 3" xfId="115"/>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10</xdr:col>
      <xdr:colOff>590550</xdr:colOff>
      <xdr:row>0</xdr:row>
      <xdr:rowOff>104775</xdr:rowOff>
    </xdr:from>
    <xdr:ext cx="3918252" cy="1846531"/>
    <xdr:sp macro="" textlink="">
      <xdr:nvSpPr>
        <xdr:cNvPr id="2" name="TextBox 1"/>
        <xdr:cNvSpPr txBox="1"/>
      </xdr:nvSpPr>
      <xdr:spPr>
        <a:xfrm>
          <a:off x="771525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
  <sheetViews>
    <sheetView workbookViewId="0">
      <selection activeCell="D4" sqref="D4:D6"/>
    </sheetView>
  </sheetViews>
  <sheetFormatPr defaultRowHeight="12.75" x14ac:dyDescent="0.2"/>
  <cols>
    <col min="1" max="3" width="9.42578125" customWidth="1"/>
    <col min="4" max="7" width="8.85546875" customWidth="1"/>
    <col min="8" max="9" width="8.85546875" style="7" customWidth="1"/>
    <col min="10" max="10" width="15" style="7" bestFit="1" customWidth="1"/>
  </cols>
  <sheetData>
    <row r="1" spans="1:12" ht="15.75" x14ac:dyDescent="0.25">
      <c r="A1" s="9" t="s">
        <v>0</v>
      </c>
      <c r="B1" s="8"/>
      <c r="C1" s="8"/>
      <c r="D1" s="8"/>
      <c r="E1" s="4"/>
      <c r="F1" s="4"/>
      <c r="G1" s="4"/>
      <c r="H1" s="4"/>
      <c r="I1" s="4"/>
      <c r="J1" s="4"/>
    </row>
    <row r="2" spans="1:12" ht="15.75" x14ac:dyDescent="0.25">
      <c r="A2" s="2"/>
      <c r="B2" s="1"/>
      <c r="C2" s="3"/>
      <c r="D2" s="3"/>
      <c r="E2" s="3"/>
      <c r="F2" s="3"/>
      <c r="G2" s="3"/>
      <c r="H2" s="3"/>
      <c r="I2" s="3"/>
      <c r="J2" s="3"/>
      <c r="K2" s="3"/>
    </row>
    <row r="3" spans="1:12" s="6" customFormat="1" x14ac:dyDescent="0.2">
      <c r="A3" s="109"/>
      <c r="B3" s="109"/>
      <c r="C3" s="109"/>
      <c r="D3" s="91" t="s">
        <v>6</v>
      </c>
      <c r="E3" s="91" t="s">
        <v>7</v>
      </c>
      <c r="F3" s="91" t="s">
        <v>8</v>
      </c>
      <c r="G3" s="91" t="s">
        <v>9</v>
      </c>
      <c r="H3" s="91" t="s">
        <v>10</v>
      </c>
      <c r="I3" s="91" t="s">
        <v>11</v>
      </c>
      <c r="J3" s="92" t="s">
        <v>38</v>
      </c>
    </row>
    <row r="4" spans="1:12" x14ac:dyDescent="0.2">
      <c r="A4" s="108" t="s">
        <v>40</v>
      </c>
      <c r="B4" s="108"/>
      <c r="C4" s="108"/>
      <c r="D4" s="98">
        <f>'Cost Summary'!B13</f>
        <v>30</v>
      </c>
      <c r="E4" s="90">
        <v>12</v>
      </c>
      <c r="F4" s="90">
        <v>6</v>
      </c>
      <c r="G4" s="90">
        <v>6</v>
      </c>
      <c r="H4" s="90">
        <v>2.2000000000000002</v>
      </c>
      <c r="I4" s="90">
        <v>3</v>
      </c>
      <c r="J4" s="93">
        <f>SUM(D4:I4)</f>
        <v>59.2</v>
      </c>
    </row>
    <row r="5" spans="1:12" x14ac:dyDescent="0.2">
      <c r="A5" s="108" t="s">
        <v>41</v>
      </c>
      <c r="B5" s="108"/>
      <c r="C5" s="108"/>
      <c r="D5" s="98">
        <f>'Cost Summary'!B14</f>
        <v>12.422996090626336</v>
      </c>
      <c r="E5" s="90">
        <v>21</v>
      </c>
      <c r="F5" s="90">
        <v>9</v>
      </c>
      <c r="G5" s="90">
        <v>9</v>
      </c>
      <c r="H5" s="90">
        <v>3</v>
      </c>
      <c r="I5" s="90">
        <v>3</v>
      </c>
      <c r="J5" s="93">
        <f t="shared" ref="J5:J6" si="0">SUM(D5:I5)</f>
        <v>57.422996090626334</v>
      </c>
      <c r="L5" s="5"/>
    </row>
    <row r="6" spans="1:12" x14ac:dyDescent="0.2">
      <c r="A6" s="108" t="s">
        <v>42</v>
      </c>
      <c r="B6" s="108"/>
      <c r="C6" s="108"/>
      <c r="D6" s="98">
        <f>'Cost Summary'!B15</f>
        <v>11.42179774429496</v>
      </c>
      <c r="E6" s="90">
        <v>25.200000000000003</v>
      </c>
      <c r="F6" s="90">
        <v>12</v>
      </c>
      <c r="G6" s="90">
        <v>9</v>
      </c>
      <c r="H6" s="90">
        <v>4</v>
      </c>
      <c r="I6" s="90">
        <v>3</v>
      </c>
      <c r="J6" s="93">
        <f t="shared" si="0"/>
        <v>64.621797744294966</v>
      </c>
      <c r="L6" s="5"/>
    </row>
  </sheetData>
  <mergeCells count="4">
    <mergeCell ref="A6:C6"/>
    <mergeCell ref="A3:C3"/>
    <mergeCell ref="A4:C4"/>
    <mergeCell ref="A5:C5"/>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D4" sqref="D4:D6"/>
    </sheetView>
  </sheetViews>
  <sheetFormatPr defaultRowHeight="12.75" x14ac:dyDescent="0.2"/>
  <cols>
    <col min="11" max="11" width="14.42578125" bestFit="1" customWidth="1"/>
  </cols>
  <sheetData>
    <row r="1" spans="1:18" ht="15.75" x14ac:dyDescent="0.25">
      <c r="A1" s="9" t="s">
        <v>0</v>
      </c>
      <c r="B1" s="8"/>
      <c r="C1" s="8"/>
      <c r="D1" s="8"/>
      <c r="E1" s="4"/>
      <c r="F1" s="4"/>
      <c r="G1" s="4"/>
      <c r="H1" s="4"/>
      <c r="I1" s="4"/>
    </row>
    <row r="2" spans="1:18" ht="15.75" x14ac:dyDescent="0.25">
      <c r="A2" s="4"/>
      <c r="B2" s="3"/>
      <c r="C2" s="3"/>
      <c r="D2" s="3"/>
      <c r="E2" s="3"/>
      <c r="F2" s="3"/>
      <c r="G2" s="3"/>
      <c r="H2" s="3"/>
      <c r="I2" s="3"/>
    </row>
    <row r="3" spans="1:18" x14ac:dyDescent="0.2">
      <c r="A3" s="109"/>
      <c r="B3" s="109"/>
      <c r="C3" s="109"/>
      <c r="D3" s="91" t="s">
        <v>6</v>
      </c>
      <c r="E3" s="91" t="s">
        <v>7</v>
      </c>
      <c r="F3" s="91" t="s">
        <v>8</v>
      </c>
      <c r="G3" s="91" t="s">
        <v>9</v>
      </c>
      <c r="H3" s="91" t="s">
        <v>10</v>
      </c>
      <c r="I3" s="91" t="s">
        <v>11</v>
      </c>
      <c r="J3" s="92" t="s">
        <v>38</v>
      </c>
      <c r="K3" s="6"/>
      <c r="L3" s="6"/>
      <c r="M3" s="6"/>
      <c r="N3" s="6"/>
      <c r="O3" s="6"/>
      <c r="P3" s="6"/>
      <c r="Q3" s="6"/>
      <c r="R3" s="6"/>
    </row>
    <row r="4" spans="1:18" x14ac:dyDescent="0.2">
      <c r="A4" s="108" t="s">
        <v>40</v>
      </c>
      <c r="B4" s="108"/>
      <c r="C4" s="108"/>
      <c r="D4" s="98">
        <f>'Cost Summary'!B13</f>
        <v>30</v>
      </c>
      <c r="E4" s="94">
        <v>12</v>
      </c>
      <c r="F4" s="94">
        <v>7.5</v>
      </c>
      <c r="G4" s="94">
        <v>9</v>
      </c>
      <c r="H4" s="94">
        <v>2.5</v>
      </c>
      <c r="I4" s="94">
        <v>3</v>
      </c>
      <c r="J4" s="93">
        <f>SUM(D4:I4)</f>
        <v>64</v>
      </c>
      <c r="K4" s="7"/>
      <c r="L4" s="7"/>
      <c r="M4" s="7"/>
      <c r="N4" s="7"/>
      <c r="O4" s="7"/>
      <c r="P4" s="7"/>
      <c r="Q4" s="7"/>
      <c r="R4" s="7"/>
    </row>
    <row r="5" spans="1:18" x14ac:dyDescent="0.2">
      <c r="A5" s="108" t="s">
        <v>41</v>
      </c>
      <c r="B5" s="108"/>
      <c r="C5" s="108"/>
      <c r="D5" s="98">
        <f>'Cost Summary'!B14</f>
        <v>12.422996090626336</v>
      </c>
      <c r="E5" s="94">
        <v>24</v>
      </c>
      <c r="F5" s="94">
        <v>12.299999999999999</v>
      </c>
      <c r="G5" s="94">
        <v>12.600000000000001</v>
      </c>
      <c r="H5" s="94">
        <v>4</v>
      </c>
      <c r="I5" s="94">
        <v>4.4000000000000004</v>
      </c>
      <c r="J5" s="93">
        <f t="shared" ref="J5:J6" si="0">SUM(D5:I5)</f>
        <v>69.722996090626339</v>
      </c>
      <c r="K5" s="7"/>
      <c r="L5" s="7"/>
      <c r="M5" s="7"/>
      <c r="N5" s="7"/>
      <c r="O5" s="7"/>
      <c r="P5" s="7"/>
      <c r="Q5" s="7"/>
      <c r="R5" s="7"/>
    </row>
    <row r="6" spans="1:18" x14ac:dyDescent="0.2">
      <c r="A6" s="108" t="s">
        <v>42</v>
      </c>
      <c r="B6" s="108"/>
      <c r="C6" s="108"/>
      <c r="D6" s="98">
        <f>'Cost Summary'!B15</f>
        <v>11.42179774429496</v>
      </c>
      <c r="E6" s="94">
        <v>24</v>
      </c>
      <c r="F6" s="94">
        <v>12.600000000000001</v>
      </c>
      <c r="G6" s="94">
        <v>12.600000000000001</v>
      </c>
      <c r="H6" s="94">
        <v>4.0999999999999996</v>
      </c>
      <c r="I6" s="94">
        <v>4.5</v>
      </c>
      <c r="J6" s="93">
        <f t="shared" si="0"/>
        <v>69.22179774429496</v>
      </c>
      <c r="K6" s="7"/>
      <c r="L6" s="7"/>
      <c r="M6" s="7"/>
      <c r="N6" s="7"/>
      <c r="O6" s="7"/>
      <c r="P6" s="7"/>
      <c r="Q6" s="7"/>
      <c r="R6" s="7"/>
    </row>
    <row r="7" spans="1:18" x14ac:dyDescent="0.2">
      <c r="A7" s="7"/>
      <c r="B7" s="7"/>
      <c r="C7" s="7"/>
      <c r="D7" s="7"/>
      <c r="E7" s="7"/>
      <c r="F7" s="7"/>
      <c r="G7" s="7"/>
      <c r="H7" s="7"/>
      <c r="I7" s="7"/>
      <c r="J7" s="7"/>
      <c r="K7" s="7"/>
      <c r="L7" s="7"/>
      <c r="M7" s="7"/>
      <c r="N7" s="7"/>
      <c r="O7" s="7"/>
      <c r="P7" s="7"/>
      <c r="Q7" s="7"/>
      <c r="R7" s="7"/>
    </row>
    <row r="8" spans="1:18" x14ac:dyDescent="0.2">
      <c r="A8" s="7"/>
      <c r="B8" s="7"/>
      <c r="C8" s="7"/>
      <c r="D8" s="7"/>
      <c r="E8" s="7"/>
      <c r="F8" s="7"/>
      <c r="G8" s="7"/>
      <c r="H8" s="7"/>
      <c r="I8" s="7"/>
      <c r="J8" s="7"/>
      <c r="K8" s="7"/>
      <c r="L8" s="7"/>
      <c r="M8" s="7"/>
      <c r="N8" s="7"/>
      <c r="O8" s="7"/>
      <c r="P8" s="7"/>
      <c r="Q8" s="7"/>
      <c r="R8" s="7"/>
    </row>
    <row r="9" spans="1:18" x14ac:dyDescent="0.2">
      <c r="A9" s="7"/>
      <c r="B9" s="7"/>
      <c r="C9" s="7"/>
      <c r="D9" s="7"/>
      <c r="E9" s="7"/>
      <c r="F9" s="7"/>
      <c r="G9" s="7"/>
      <c r="H9" s="7"/>
      <c r="I9" s="7"/>
      <c r="J9" s="7"/>
      <c r="K9" s="7"/>
      <c r="L9" s="7"/>
      <c r="M9" s="7"/>
      <c r="N9" s="7"/>
      <c r="O9" s="7"/>
      <c r="P9" s="7"/>
      <c r="Q9" s="7"/>
      <c r="R9" s="7"/>
    </row>
    <row r="10" spans="1:18" x14ac:dyDescent="0.2">
      <c r="A10" s="7"/>
      <c r="B10" s="7"/>
      <c r="C10" s="7"/>
      <c r="D10" s="7"/>
      <c r="E10" s="7"/>
      <c r="F10" s="7"/>
      <c r="G10" s="7"/>
      <c r="H10" s="7"/>
      <c r="I10" s="7"/>
      <c r="J10" s="7"/>
      <c r="K10" s="7"/>
      <c r="L10" s="7"/>
      <c r="M10" s="7"/>
      <c r="N10" s="7"/>
      <c r="O10" s="7"/>
      <c r="P10" s="7"/>
      <c r="Q10" s="7"/>
      <c r="R10" s="7"/>
    </row>
    <row r="11" spans="1:18" x14ac:dyDescent="0.2">
      <c r="A11" s="7"/>
      <c r="B11" s="7"/>
      <c r="C11" s="7"/>
      <c r="D11" s="7"/>
      <c r="E11" s="7"/>
      <c r="F11" s="7"/>
      <c r="G11" s="7"/>
      <c r="H11" s="7"/>
      <c r="I11" s="7"/>
      <c r="J11" s="7"/>
      <c r="K11" s="7"/>
      <c r="L11" s="7"/>
      <c r="M11" s="7"/>
      <c r="N11" s="7"/>
      <c r="O11" s="7"/>
      <c r="P11" s="7"/>
      <c r="Q11" s="7"/>
      <c r="R11" s="7"/>
    </row>
    <row r="12" spans="1:18" x14ac:dyDescent="0.2">
      <c r="A12" s="7"/>
      <c r="B12" s="7"/>
      <c r="C12" s="7"/>
      <c r="D12" s="7"/>
      <c r="E12" s="7"/>
      <c r="F12" s="7"/>
      <c r="G12" s="7"/>
      <c r="H12" s="7"/>
      <c r="I12" s="7"/>
      <c r="J12" s="7"/>
      <c r="K12" s="7"/>
      <c r="L12" s="7"/>
      <c r="M12" s="7"/>
      <c r="N12" s="7"/>
      <c r="O12" s="7"/>
      <c r="P12" s="7"/>
      <c r="Q12" s="7"/>
      <c r="R12" s="7"/>
    </row>
    <row r="13" spans="1:18" x14ac:dyDescent="0.2">
      <c r="A13" s="7"/>
      <c r="B13" s="7"/>
      <c r="C13" s="7"/>
      <c r="D13" s="7"/>
      <c r="E13" s="7"/>
      <c r="F13" s="7"/>
      <c r="G13" s="7"/>
      <c r="H13" s="7"/>
      <c r="I13" s="7"/>
      <c r="J13" s="7"/>
      <c r="K13" s="7"/>
      <c r="L13" s="7"/>
      <c r="M13" s="7"/>
      <c r="N13" s="7"/>
      <c r="O13" s="7"/>
      <c r="P13" s="7"/>
      <c r="Q13" s="7"/>
      <c r="R13" s="7"/>
    </row>
    <row r="14" spans="1:18" x14ac:dyDescent="0.2">
      <c r="A14" s="7"/>
      <c r="B14" s="7"/>
      <c r="C14" s="7"/>
      <c r="D14" s="7"/>
      <c r="E14" s="7"/>
      <c r="F14" s="7"/>
      <c r="G14" s="7"/>
      <c r="H14" s="7"/>
      <c r="I14" s="7"/>
      <c r="J14" s="7"/>
      <c r="K14" s="7"/>
      <c r="L14" s="7"/>
      <c r="M14" s="7"/>
      <c r="N14" s="7"/>
      <c r="O14" s="7"/>
      <c r="P14" s="7"/>
      <c r="Q14" s="7"/>
      <c r="R14" s="7"/>
    </row>
    <row r="15" spans="1:18" x14ac:dyDescent="0.2">
      <c r="A15" s="7"/>
      <c r="B15" s="7"/>
      <c r="C15" s="7"/>
      <c r="D15" s="7"/>
      <c r="E15" s="7"/>
      <c r="F15" s="7"/>
      <c r="G15" s="7"/>
      <c r="H15" s="7"/>
      <c r="I15" s="7"/>
      <c r="J15" s="7"/>
      <c r="K15" s="7"/>
      <c r="L15" s="7"/>
      <c r="M15" s="7"/>
      <c r="N15" s="7"/>
      <c r="O15" s="7"/>
      <c r="P15" s="7"/>
      <c r="Q15" s="7"/>
      <c r="R15" s="7"/>
    </row>
    <row r="16" spans="1:18" x14ac:dyDescent="0.2">
      <c r="A16" s="7"/>
      <c r="B16" s="7"/>
      <c r="C16" s="7"/>
      <c r="D16" s="7"/>
      <c r="E16" s="7"/>
      <c r="F16" s="7"/>
      <c r="G16" s="7"/>
      <c r="H16" s="7"/>
      <c r="I16" s="7"/>
      <c r="J16" s="7"/>
      <c r="K16" s="7"/>
      <c r="L16" s="7"/>
      <c r="M16" s="7"/>
      <c r="N16" s="7"/>
      <c r="O16" s="7"/>
      <c r="P16" s="7"/>
      <c r="Q16" s="7"/>
      <c r="R16" s="7"/>
    </row>
    <row r="17" spans="1:18" x14ac:dyDescent="0.2">
      <c r="A17" s="7"/>
      <c r="B17" s="7"/>
      <c r="C17" s="7"/>
      <c r="D17" s="7"/>
      <c r="E17" s="7"/>
      <c r="F17" s="7"/>
      <c r="G17" s="7"/>
      <c r="H17" s="7"/>
      <c r="I17" s="7"/>
      <c r="J17" s="7"/>
      <c r="K17" s="7"/>
      <c r="L17" s="7"/>
      <c r="M17" s="7"/>
      <c r="N17" s="7"/>
      <c r="O17" s="7"/>
      <c r="P17" s="7"/>
      <c r="Q17" s="7"/>
      <c r="R17" s="7"/>
    </row>
    <row r="18" spans="1:18" x14ac:dyDescent="0.2">
      <c r="A18" s="7"/>
      <c r="B18" s="7"/>
      <c r="C18" s="7"/>
      <c r="D18" s="7"/>
      <c r="E18" s="7"/>
      <c r="F18" s="7"/>
      <c r="G18" s="7"/>
      <c r="H18" s="7"/>
      <c r="I18" s="7"/>
      <c r="J18" s="7"/>
      <c r="K18" s="7"/>
      <c r="L18" s="7"/>
      <c r="M18" s="7"/>
      <c r="N18" s="7"/>
      <c r="O18" s="7"/>
      <c r="P18" s="7"/>
      <c r="Q18" s="7"/>
      <c r="R18" s="7"/>
    </row>
    <row r="19" spans="1:18" x14ac:dyDescent="0.2">
      <c r="A19" s="7"/>
      <c r="B19" s="7"/>
      <c r="C19" s="7"/>
      <c r="D19" s="7"/>
      <c r="E19" s="7"/>
      <c r="F19" s="7"/>
      <c r="G19" s="7"/>
      <c r="H19" s="7"/>
      <c r="I19" s="7"/>
      <c r="J19" s="7"/>
      <c r="K19" s="7"/>
      <c r="L19" s="7"/>
      <c r="M19" s="7"/>
      <c r="N19" s="7"/>
      <c r="O19" s="7"/>
      <c r="P19" s="7"/>
      <c r="Q19" s="7"/>
      <c r="R19" s="7"/>
    </row>
    <row r="20" spans="1:18" x14ac:dyDescent="0.2">
      <c r="A20" s="7"/>
      <c r="B20" s="7"/>
      <c r="C20" s="7"/>
      <c r="D20" s="7"/>
      <c r="E20" s="7"/>
      <c r="F20" s="7"/>
      <c r="G20" s="7"/>
      <c r="H20" s="7"/>
      <c r="I20" s="7"/>
      <c r="J20" s="7"/>
      <c r="K20" s="7"/>
      <c r="L20" s="7"/>
      <c r="M20" s="7"/>
      <c r="N20" s="7"/>
      <c r="O20" s="7"/>
      <c r="P20" s="7"/>
      <c r="Q20" s="7"/>
      <c r="R20" s="7"/>
    </row>
    <row r="21" spans="1:18" x14ac:dyDescent="0.2">
      <c r="A21" s="7"/>
      <c r="B21" s="7"/>
      <c r="C21" s="7"/>
      <c r="D21" s="7"/>
      <c r="E21" s="7"/>
      <c r="F21" s="7"/>
      <c r="G21" s="7"/>
      <c r="H21" s="7"/>
      <c r="I21" s="7"/>
      <c r="J21" s="7"/>
      <c r="K21" s="7"/>
      <c r="L21" s="7"/>
      <c r="M21" s="7"/>
      <c r="N21" s="7"/>
      <c r="O21" s="7"/>
      <c r="P21" s="7"/>
      <c r="Q21" s="7"/>
      <c r="R21" s="7"/>
    </row>
    <row r="22" spans="1:18" x14ac:dyDescent="0.2">
      <c r="A22" s="7"/>
      <c r="B22" s="7"/>
      <c r="C22" s="7"/>
      <c r="D22" s="7"/>
      <c r="E22" s="7"/>
      <c r="F22" s="7"/>
      <c r="G22" s="7"/>
      <c r="H22" s="7"/>
      <c r="I22" s="7"/>
      <c r="J22" s="7"/>
      <c r="K22" s="7"/>
      <c r="L22" s="7"/>
      <c r="M22" s="7"/>
      <c r="N22" s="7"/>
      <c r="O22" s="7"/>
      <c r="P22" s="7"/>
      <c r="Q22" s="7"/>
      <c r="R22" s="7"/>
    </row>
    <row r="23" spans="1:18" x14ac:dyDescent="0.2">
      <c r="A23" s="7"/>
      <c r="B23" s="7"/>
      <c r="C23" s="7"/>
      <c r="D23" s="7"/>
      <c r="E23" s="7"/>
      <c r="F23" s="7"/>
      <c r="G23" s="7"/>
      <c r="H23" s="7"/>
      <c r="I23" s="7"/>
      <c r="J23" s="7"/>
      <c r="K23" s="7"/>
      <c r="L23" s="7"/>
      <c r="M23" s="7"/>
      <c r="N23" s="7"/>
      <c r="O23" s="7"/>
      <c r="P23" s="7"/>
      <c r="Q23" s="7"/>
      <c r="R23" s="7"/>
    </row>
    <row r="24" spans="1:18" x14ac:dyDescent="0.2">
      <c r="A24" s="7"/>
      <c r="B24" s="7"/>
      <c r="C24" s="7"/>
      <c r="D24" s="7"/>
      <c r="E24" s="7"/>
      <c r="F24" s="7"/>
      <c r="G24" s="7"/>
      <c r="H24" s="7"/>
      <c r="I24" s="7"/>
      <c r="J24" s="7"/>
      <c r="K24" s="7"/>
      <c r="L24" s="7"/>
      <c r="M24" s="7"/>
      <c r="N24" s="7"/>
      <c r="O24" s="7"/>
      <c r="P24" s="7"/>
      <c r="Q24" s="7"/>
      <c r="R24" s="7"/>
    </row>
    <row r="25" spans="1:18" x14ac:dyDescent="0.2">
      <c r="A25" s="7"/>
      <c r="B25" s="7"/>
      <c r="C25" s="7"/>
      <c r="D25" s="7"/>
      <c r="E25" s="7"/>
      <c r="F25" s="7"/>
      <c r="G25" s="7"/>
      <c r="H25" s="7"/>
      <c r="I25" s="7"/>
      <c r="J25" s="7"/>
      <c r="K25" s="7"/>
      <c r="L25" s="7"/>
      <c r="M25" s="7"/>
      <c r="N25" s="7"/>
      <c r="O25" s="7"/>
      <c r="P25" s="7"/>
      <c r="Q25" s="7"/>
      <c r="R25" s="7"/>
    </row>
    <row r="26" spans="1:18" x14ac:dyDescent="0.2">
      <c r="A26" s="7"/>
      <c r="B26" s="7"/>
      <c r="C26" s="7"/>
      <c r="D26" s="7"/>
      <c r="E26" s="7"/>
      <c r="F26" s="7"/>
      <c r="G26" s="7"/>
      <c r="H26" s="7"/>
      <c r="I26" s="7"/>
      <c r="J26" s="7"/>
      <c r="K26" s="7"/>
      <c r="L26" s="7"/>
      <c r="M26" s="7"/>
      <c r="N26" s="7"/>
      <c r="O26" s="7"/>
      <c r="P26" s="7"/>
      <c r="Q26" s="7"/>
      <c r="R26" s="7"/>
    </row>
    <row r="27" spans="1:18" x14ac:dyDescent="0.2">
      <c r="A27" s="7"/>
      <c r="B27" s="7"/>
      <c r="C27" s="7"/>
      <c r="D27" s="7"/>
      <c r="E27" s="7"/>
      <c r="F27" s="7"/>
      <c r="G27" s="7"/>
      <c r="H27" s="7"/>
      <c r="I27" s="7"/>
      <c r="J27" s="7"/>
      <c r="K27" s="7"/>
      <c r="L27" s="7"/>
      <c r="M27" s="7"/>
      <c r="N27" s="7"/>
      <c r="O27" s="7"/>
      <c r="P27" s="7"/>
      <c r="Q27" s="7"/>
      <c r="R27" s="7"/>
    </row>
    <row r="28" spans="1:18" x14ac:dyDescent="0.2">
      <c r="A28" s="7"/>
      <c r="B28" s="7"/>
      <c r="C28" s="7"/>
      <c r="D28" s="7"/>
      <c r="E28" s="7"/>
      <c r="F28" s="7"/>
      <c r="G28" s="7"/>
      <c r="H28" s="7"/>
      <c r="I28" s="7"/>
      <c r="J28" s="7"/>
      <c r="K28" s="7"/>
      <c r="L28" s="7"/>
      <c r="M28" s="7"/>
      <c r="N28" s="7"/>
      <c r="O28" s="7"/>
      <c r="P28" s="7"/>
      <c r="Q28" s="7"/>
      <c r="R28" s="7"/>
    </row>
    <row r="29" spans="1:18" x14ac:dyDescent="0.2">
      <c r="A29" s="7"/>
      <c r="B29" s="7"/>
      <c r="C29" s="7"/>
      <c r="D29" s="7"/>
      <c r="E29" s="7"/>
      <c r="F29" s="7"/>
      <c r="G29" s="7"/>
      <c r="H29" s="7"/>
      <c r="I29" s="7"/>
      <c r="J29" s="7"/>
      <c r="K29" s="7"/>
      <c r="L29" s="7"/>
      <c r="M29" s="7"/>
      <c r="N29" s="7"/>
      <c r="O29" s="7"/>
      <c r="P29" s="7"/>
      <c r="Q29" s="7"/>
      <c r="R29" s="7"/>
    </row>
  </sheetData>
  <mergeCells count="4">
    <mergeCell ref="A6:C6"/>
    <mergeCell ref="A3:C3"/>
    <mergeCell ref="A4:C4"/>
    <mergeCell ref="A5:C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J5" sqref="J5"/>
    </sheetView>
  </sheetViews>
  <sheetFormatPr defaultRowHeight="12.75" x14ac:dyDescent="0.2"/>
  <cols>
    <col min="10" max="10" width="9.85546875" bestFit="1" customWidth="1"/>
    <col min="11" max="11" width="14.42578125" bestFit="1" customWidth="1"/>
  </cols>
  <sheetData>
    <row r="1" spans="1:18" ht="15.75" x14ac:dyDescent="0.25">
      <c r="A1" s="9" t="s">
        <v>0</v>
      </c>
      <c r="B1" s="8"/>
      <c r="C1" s="8"/>
      <c r="D1" s="8"/>
      <c r="E1" s="4"/>
      <c r="F1" s="4"/>
      <c r="G1" s="4"/>
      <c r="H1" s="4"/>
      <c r="I1" s="4"/>
      <c r="J1" s="7"/>
    </row>
    <row r="2" spans="1:18" ht="15.75" x14ac:dyDescent="0.25">
      <c r="A2" s="4"/>
      <c r="B2" s="3"/>
      <c r="C2" s="3"/>
      <c r="D2" s="3"/>
      <c r="E2" s="3"/>
      <c r="F2" s="3"/>
      <c r="G2" s="3"/>
      <c r="H2" s="3"/>
      <c r="I2" s="3"/>
    </row>
    <row r="3" spans="1:18" x14ac:dyDescent="0.2">
      <c r="A3" s="109"/>
      <c r="B3" s="109"/>
      <c r="C3" s="109"/>
      <c r="D3" s="91" t="s">
        <v>6</v>
      </c>
      <c r="E3" s="91" t="s">
        <v>7</v>
      </c>
      <c r="F3" s="91" t="s">
        <v>8</v>
      </c>
      <c r="G3" s="91" t="s">
        <v>9</v>
      </c>
      <c r="H3" s="91" t="s">
        <v>10</v>
      </c>
      <c r="I3" s="91" t="s">
        <v>11</v>
      </c>
      <c r="J3" s="92" t="s">
        <v>38</v>
      </c>
      <c r="K3" s="6"/>
      <c r="L3" s="6"/>
      <c r="M3" s="6"/>
      <c r="N3" s="6"/>
      <c r="O3" s="6"/>
      <c r="P3" s="6"/>
      <c r="Q3" s="6"/>
      <c r="R3" s="6"/>
    </row>
    <row r="4" spans="1:18" x14ac:dyDescent="0.2">
      <c r="A4" s="108" t="s">
        <v>40</v>
      </c>
      <c r="B4" s="108"/>
      <c r="C4" s="108"/>
      <c r="D4" s="98">
        <f>'Cost Summary'!B13</f>
        <v>30</v>
      </c>
      <c r="E4" s="95">
        <v>12</v>
      </c>
      <c r="F4" s="95">
        <v>6</v>
      </c>
      <c r="G4" s="95">
        <v>6</v>
      </c>
      <c r="H4" s="95">
        <v>2</v>
      </c>
      <c r="I4" s="95">
        <v>3</v>
      </c>
      <c r="J4" s="93">
        <f>SUM(D4:I4)</f>
        <v>59</v>
      </c>
      <c r="K4" s="7"/>
      <c r="L4" s="7"/>
      <c r="M4" s="7"/>
      <c r="N4" s="7"/>
      <c r="O4" s="7"/>
      <c r="P4" s="7"/>
      <c r="Q4" s="7"/>
      <c r="R4" s="7"/>
    </row>
    <row r="5" spans="1:18" x14ac:dyDescent="0.2">
      <c r="A5" s="108" t="s">
        <v>41</v>
      </c>
      <c r="B5" s="108"/>
      <c r="C5" s="108"/>
      <c r="D5" s="98">
        <f>'Cost Summary'!B14</f>
        <v>12.422996090626336</v>
      </c>
      <c r="E5" s="95">
        <v>18</v>
      </c>
      <c r="F5" s="95">
        <v>9</v>
      </c>
      <c r="G5" s="95">
        <v>10.5</v>
      </c>
      <c r="H5" s="95">
        <v>3</v>
      </c>
      <c r="I5" s="95">
        <v>3.5</v>
      </c>
      <c r="J5" s="93">
        <f t="shared" ref="J5:J6" si="0">SUM(D5:I5)</f>
        <v>56.422996090626334</v>
      </c>
      <c r="K5" s="7"/>
      <c r="L5" s="7"/>
      <c r="M5" s="7"/>
      <c r="N5" s="7"/>
      <c r="O5" s="7"/>
      <c r="P5" s="7"/>
      <c r="Q5" s="7"/>
      <c r="R5" s="7"/>
    </row>
    <row r="6" spans="1:18" x14ac:dyDescent="0.2">
      <c r="A6" s="108" t="s">
        <v>42</v>
      </c>
      <c r="B6" s="108"/>
      <c r="C6" s="108"/>
      <c r="D6" s="98">
        <f>'Cost Summary'!B15</f>
        <v>11.42179774429496</v>
      </c>
      <c r="E6" s="95">
        <v>27</v>
      </c>
      <c r="F6" s="95">
        <v>13.5</v>
      </c>
      <c r="G6" s="95">
        <v>13.5</v>
      </c>
      <c r="H6" s="95">
        <v>4</v>
      </c>
      <c r="I6" s="95">
        <v>3.5</v>
      </c>
      <c r="J6" s="93">
        <f t="shared" si="0"/>
        <v>72.921797744294963</v>
      </c>
      <c r="K6" s="7"/>
      <c r="L6" s="7"/>
      <c r="M6" s="7"/>
      <c r="N6" s="7"/>
      <c r="O6" s="7"/>
      <c r="P6" s="7"/>
      <c r="Q6" s="7"/>
      <c r="R6" s="7"/>
    </row>
    <row r="7" spans="1:18" x14ac:dyDescent="0.2">
      <c r="A7" s="7"/>
      <c r="B7" s="7"/>
      <c r="C7" s="7"/>
      <c r="D7" s="7"/>
      <c r="E7" s="7"/>
      <c r="F7" s="7"/>
      <c r="G7" s="7"/>
      <c r="H7" s="7"/>
      <c r="I7" s="7"/>
      <c r="J7" s="7"/>
      <c r="K7" s="7"/>
      <c r="L7" s="7"/>
      <c r="M7" s="7"/>
      <c r="N7" s="7"/>
      <c r="O7" s="7"/>
      <c r="P7" s="7"/>
      <c r="Q7" s="7"/>
      <c r="R7" s="7"/>
    </row>
    <row r="8" spans="1:18" x14ac:dyDescent="0.2">
      <c r="A8" s="7"/>
      <c r="B8" s="7"/>
      <c r="C8" s="7"/>
      <c r="D8" s="7"/>
      <c r="E8" s="7"/>
      <c r="F8" s="7"/>
      <c r="G8" s="7"/>
      <c r="H8" s="7"/>
      <c r="I8" s="7"/>
      <c r="J8" s="7"/>
      <c r="K8" s="7"/>
      <c r="L8" s="7"/>
      <c r="M8" s="7"/>
      <c r="N8" s="7"/>
      <c r="O8" s="7"/>
      <c r="P8" s="7"/>
      <c r="Q8" s="7"/>
      <c r="R8" s="7"/>
    </row>
    <row r="9" spans="1:18" x14ac:dyDescent="0.2">
      <c r="A9" s="7"/>
      <c r="B9" s="7"/>
      <c r="C9" s="7"/>
      <c r="D9" s="7"/>
      <c r="E9" s="7"/>
      <c r="F9" s="7"/>
      <c r="G9" s="7"/>
      <c r="H9" s="7"/>
      <c r="I9" s="7"/>
      <c r="J9" s="7"/>
      <c r="K9" s="7"/>
      <c r="L9" s="7"/>
      <c r="M9" s="7"/>
      <c r="N9" s="7"/>
      <c r="O9" s="7"/>
      <c r="P9" s="7"/>
      <c r="Q9" s="7"/>
      <c r="R9" s="7"/>
    </row>
    <row r="10" spans="1:18" x14ac:dyDescent="0.2">
      <c r="A10" s="7"/>
      <c r="B10" s="7"/>
      <c r="C10" s="7"/>
      <c r="D10" s="7"/>
      <c r="E10" s="7"/>
      <c r="F10" s="7"/>
      <c r="G10" s="7"/>
      <c r="H10" s="7"/>
      <c r="I10" s="7"/>
      <c r="J10" s="7"/>
      <c r="K10" s="7"/>
      <c r="L10" s="7"/>
      <c r="M10" s="7"/>
      <c r="N10" s="7"/>
      <c r="O10" s="7"/>
      <c r="P10" s="7"/>
      <c r="Q10" s="7"/>
      <c r="R10" s="7"/>
    </row>
    <row r="11" spans="1:18" x14ac:dyDescent="0.2">
      <c r="A11" s="7"/>
      <c r="B11" s="7"/>
      <c r="C11" s="7"/>
      <c r="D11" s="7"/>
      <c r="E11" s="7"/>
      <c r="F11" s="7"/>
      <c r="G11" s="7"/>
      <c r="H11" s="7"/>
      <c r="I11" s="7"/>
      <c r="J11" s="7"/>
      <c r="K11" s="7"/>
      <c r="L11" s="7"/>
      <c r="M11" s="7"/>
      <c r="N11" s="7"/>
      <c r="O11" s="7"/>
      <c r="P11" s="7"/>
      <c r="Q11" s="7"/>
      <c r="R11" s="7"/>
    </row>
    <row r="12" spans="1:18" x14ac:dyDescent="0.2">
      <c r="A12" s="7"/>
      <c r="B12" s="7"/>
      <c r="C12" s="7"/>
      <c r="D12" s="7"/>
      <c r="E12" s="7"/>
      <c r="F12" s="7"/>
      <c r="G12" s="7"/>
      <c r="H12" s="7"/>
      <c r="I12" s="7"/>
      <c r="J12" s="7"/>
      <c r="K12" s="7"/>
      <c r="L12" s="7"/>
      <c r="M12" s="7"/>
      <c r="N12" s="7"/>
      <c r="O12" s="7"/>
      <c r="P12" s="7"/>
      <c r="Q12" s="7"/>
      <c r="R12" s="7"/>
    </row>
    <row r="13" spans="1:18" x14ac:dyDescent="0.2">
      <c r="A13" s="7"/>
      <c r="B13" s="7"/>
      <c r="C13" s="7"/>
      <c r="D13" s="7"/>
      <c r="E13" s="7"/>
      <c r="F13" s="7"/>
      <c r="G13" s="7"/>
      <c r="H13" s="7"/>
      <c r="I13" s="7"/>
      <c r="J13" s="7"/>
      <c r="K13" s="7"/>
      <c r="L13" s="7"/>
      <c r="M13" s="7"/>
      <c r="N13" s="7"/>
      <c r="O13" s="7"/>
      <c r="P13" s="7"/>
      <c r="Q13" s="7"/>
      <c r="R13" s="7"/>
    </row>
    <row r="14" spans="1:18" x14ac:dyDescent="0.2">
      <c r="A14" s="7"/>
      <c r="B14" s="7"/>
      <c r="C14" s="7"/>
      <c r="D14" s="7"/>
      <c r="E14" s="7"/>
      <c r="F14" s="7"/>
      <c r="G14" s="7"/>
      <c r="H14" s="7"/>
      <c r="I14" s="7"/>
      <c r="J14" s="7"/>
      <c r="K14" s="7"/>
      <c r="L14" s="7"/>
      <c r="M14" s="7"/>
      <c r="N14" s="7"/>
      <c r="O14" s="7"/>
      <c r="P14" s="7"/>
      <c r="Q14" s="7"/>
      <c r="R14" s="7"/>
    </row>
    <row r="15" spans="1:18" x14ac:dyDescent="0.2">
      <c r="A15" s="7"/>
      <c r="B15" s="7"/>
      <c r="C15" s="7"/>
      <c r="D15" s="7"/>
      <c r="E15" s="7"/>
      <c r="F15" s="7"/>
      <c r="G15" s="7"/>
      <c r="H15" s="7"/>
      <c r="I15" s="7"/>
      <c r="J15" s="7"/>
      <c r="K15" s="7"/>
      <c r="L15" s="7"/>
      <c r="M15" s="7"/>
      <c r="N15" s="7"/>
      <c r="O15" s="7"/>
      <c r="P15" s="7"/>
      <c r="Q15" s="7"/>
      <c r="R15" s="7"/>
    </row>
    <row r="16" spans="1:18" x14ac:dyDescent="0.2">
      <c r="A16" s="7"/>
      <c r="B16" s="7"/>
      <c r="C16" s="7"/>
      <c r="D16" s="7"/>
      <c r="E16" s="7"/>
      <c r="F16" s="7"/>
      <c r="G16" s="7"/>
      <c r="H16" s="7"/>
      <c r="I16" s="7"/>
      <c r="J16" s="7"/>
      <c r="K16" s="7"/>
      <c r="L16" s="7"/>
      <c r="M16" s="7"/>
      <c r="N16" s="7"/>
      <c r="O16" s="7"/>
      <c r="P16" s="7"/>
      <c r="Q16" s="7"/>
      <c r="R16" s="7"/>
    </row>
    <row r="17" spans="1:18" x14ac:dyDescent="0.2">
      <c r="A17" s="7"/>
      <c r="B17" s="7"/>
      <c r="C17" s="7"/>
      <c r="D17" s="7"/>
      <c r="E17" s="7"/>
      <c r="F17" s="7"/>
      <c r="G17" s="7"/>
      <c r="H17" s="7"/>
      <c r="I17" s="7"/>
      <c r="J17" s="7"/>
      <c r="K17" s="7"/>
      <c r="L17" s="7"/>
      <c r="M17" s="7"/>
      <c r="N17" s="7"/>
      <c r="O17" s="7"/>
      <c r="P17" s="7"/>
      <c r="Q17" s="7"/>
      <c r="R17" s="7"/>
    </row>
    <row r="18" spans="1:18" x14ac:dyDescent="0.2">
      <c r="A18" s="7"/>
      <c r="B18" s="7"/>
      <c r="C18" s="7"/>
      <c r="D18" s="7"/>
      <c r="E18" s="7"/>
      <c r="F18" s="7"/>
      <c r="G18" s="7"/>
      <c r="H18" s="7"/>
      <c r="I18" s="7"/>
      <c r="J18" s="7"/>
      <c r="K18" s="7"/>
      <c r="L18" s="7"/>
      <c r="M18" s="7"/>
      <c r="N18" s="7"/>
      <c r="O18" s="7"/>
      <c r="P18" s="7"/>
      <c r="Q18" s="7"/>
      <c r="R18" s="7"/>
    </row>
    <row r="19" spans="1:18" x14ac:dyDescent="0.2">
      <c r="A19" s="7"/>
      <c r="B19" s="7"/>
      <c r="C19" s="7"/>
      <c r="D19" s="7"/>
      <c r="E19" s="7"/>
      <c r="F19" s="7"/>
      <c r="G19" s="7"/>
      <c r="H19" s="7"/>
      <c r="I19" s="7"/>
      <c r="J19" s="7"/>
      <c r="K19" s="7"/>
      <c r="L19" s="7"/>
      <c r="M19" s="7"/>
      <c r="N19" s="7"/>
      <c r="O19" s="7"/>
      <c r="P19" s="7"/>
      <c r="Q19" s="7"/>
      <c r="R19" s="7"/>
    </row>
    <row r="20" spans="1:18" x14ac:dyDescent="0.2">
      <c r="A20" s="7"/>
      <c r="B20" s="7"/>
      <c r="C20" s="7"/>
      <c r="D20" s="7"/>
      <c r="E20" s="7"/>
      <c r="F20" s="7"/>
      <c r="G20" s="7"/>
      <c r="H20" s="7"/>
      <c r="I20" s="7"/>
      <c r="J20" s="7"/>
      <c r="K20" s="7"/>
      <c r="L20" s="7"/>
      <c r="M20" s="7"/>
      <c r="N20" s="7"/>
      <c r="O20" s="7"/>
      <c r="P20" s="7"/>
      <c r="Q20" s="7"/>
      <c r="R20" s="7"/>
    </row>
    <row r="21" spans="1:18" x14ac:dyDescent="0.2">
      <c r="A21" s="7"/>
      <c r="B21" s="7"/>
      <c r="C21" s="7"/>
      <c r="D21" s="7"/>
      <c r="E21" s="7"/>
      <c r="F21" s="7"/>
      <c r="G21" s="7"/>
      <c r="H21" s="7"/>
      <c r="I21" s="7"/>
      <c r="J21" s="7"/>
      <c r="K21" s="7"/>
      <c r="L21" s="7"/>
      <c r="M21" s="7"/>
      <c r="N21" s="7"/>
      <c r="O21" s="7"/>
      <c r="P21" s="7"/>
      <c r="Q21" s="7"/>
      <c r="R21" s="7"/>
    </row>
    <row r="22" spans="1:18" x14ac:dyDescent="0.2">
      <c r="A22" s="7"/>
      <c r="B22" s="7"/>
      <c r="C22" s="7"/>
      <c r="D22" s="7"/>
      <c r="E22" s="7"/>
      <c r="F22" s="7"/>
      <c r="G22" s="7"/>
      <c r="H22" s="7"/>
      <c r="I22" s="7"/>
      <c r="J22" s="7"/>
      <c r="K22" s="7"/>
      <c r="L22" s="7"/>
      <c r="M22" s="7"/>
      <c r="N22" s="7"/>
      <c r="O22" s="7"/>
      <c r="P22" s="7"/>
      <c r="Q22" s="7"/>
      <c r="R22" s="7"/>
    </row>
    <row r="23" spans="1:18" x14ac:dyDescent="0.2">
      <c r="A23" s="7"/>
      <c r="B23" s="7"/>
      <c r="C23" s="7"/>
      <c r="D23" s="7"/>
      <c r="E23" s="7"/>
      <c r="F23" s="7"/>
      <c r="G23" s="7"/>
      <c r="H23" s="7"/>
      <c r="I23" s="7"/>
      <c r="J23" s="7"/>
      <c r="K23" s="7"/>
      <c r="L23" s="7"/>
      <c r="M23" s="7"/>
      <c r="N23" s="7"/>
      <c r="O23" s="7"/>
      <c r="P23" s="7"/>
      <c r="Q23" s="7"/>
      <c r="R23" s="7"/>
    </row>
    <row r="24" spans="1:18" x14ac:dyDescent="0.2">
      <c r="A24" s="7"/>
      <c r="B24" s="7"/>
      <c r="C24" s="7"/>
      <c r="D24" s="7"/>
      <c r="E24" s="7"/>
      <c r="F24" s="7"/>
      <c r="G24" s="7"/>
      <c r="H24" s="7"/>
      <c r="I24" s="7"/>
      <c r="J24" s="7"/>
      <c r="K24" s="7"/>
      <c r="L24" s="7"/>
      <c r="M24" s="7"/>
      <c r="N24" s="7"/>
      <c r="O24" s="7"/>
      <c r="P24" s="7"/>
      <c r="Q24" s="7"/>
      <c r="R24" s="7"/>
    </row>
    <row r="25" spans="1:18" x14ac:dyDescent="0.2">
      <c r="A25" s="7"/>
      <c r="B25" s="7"/>
      <c r="C25" s="7"/>
      <c r="D25" s="7"/>
      <c r="E25" s="7"/>
      <c r="F25" s="7"/>
      <c r="G25" s="7"/>
      <c r="H25" s="7"/>
      <c r="I25" s="7"/>
      <c r="J25" s="7"/>
      <c r="K25" s="7"/>
      <c r="L25" s="7"/>
      <c r="M25" s="7"/>
      <c r="N25" s="7"/>
      <c r="O25" s="7"/>
      <c r="P25" s="7"/>
      <c r="Q25" s="7"/>
      <c r="R25" s="7"/>
    </row>
    <row r="26" spans="1:18" x14ac:dyDescent="0.2">
      <c r="A26" s="7"/>
      <c r="B26" s="7"/>
      <c r="C26" s="7"/>
      <c r="D26" s="7"/>
      <c r="E26" s="7"/>
      <c r="F26" s="7"/>
      <c r="G26" s="7"/>
      <c r="H26" s="7"/>
      <c r="I26" s="7"/>
      <c r="J26" s="7"/>
      <c r="K26" s="7"/>
      <c r="L26" s="7"/>
      <c r="M26" s="7"/>
      <c r="N26" s="7"/>
      <c r="O26" s="7"/>
      <c r="P26" s="7"/>
      <c r="Q26" s="7"/>
      <c r="R26" s="7"/>
    </row>
    <row r="27" spans="1:18" x14ac:dyDescent="0.2">
      <c r="A27" s="7"/>
      <c r="B27" s="7"/>
      <c r="C27" s="7"/>
      <c r="D27" s="7"/>
      <c r="E27" s="7"/>
      <c r="F27" s="7"/>
      <c r="G27" s="7"/>
      <c r="H27" s="7"/>
      <c r="I27" s="7"/>
      <c r="J27" s="7"/>
      <c r="K27" s="7"/>
      <c r="L27" s="7"/>
      <c r="M27" s="7"/>
      <c r="N27" s="7"/>
      <c r="O27" s="7"/>
      <c r="P27" s="7"/>
      <c r="Q27" s="7"/>
      <c r="R27" s="7"/>
    </row>
    <row r="28" spans="1:18" x14ac:dyDescent="0.2">
      <c r="A28" s="7"/>
      <c r="B28" s="7"/>
      <c r="C28" s="7"/>
      <c r="D28" s="7"/>
      <c r="E28" s="7"/>
      <c r="F28" s="7"/>
      <c r="G28" s="7"/>
      <c r="H28" s="7"/>
      <c r="I28" s="7"/>
      <c r="J28" s="7"/>
      <c r="K28" s="7"/>
      <c r="L28" s="7"/>
      <c r="M28" s="7"/>
      <c r="N28" s="7"/>
      <c r="O28" s="7"/>
      <c r="P28" s="7"/>
      <c r="Q28" s="7"/>
      <c r="R28" s="7"/>
    </row>
    <row r="29" spans="1:18" x14ac:dyDescent="0.2">
      <c r="A29" s="7"/>
      <c r="B29" s="7"/>
      <c r="C29" s="7"/>
      <c r="D29" s="7"/>
      <c r="E29" s="7"/>
      <c r="F29" s="7"/>
      <c r="G29" s="7"/>
      <c r="H29" s="7"/>
      <c r="I29" s="7"/>
      <c r="J29" s="7"/>
      <c r="K29" s="7"/>
      <c r="L29" s="7"/>
      <c r="M29" s="7"/>
      <c r="N29" s="7"/>
      <c r="O29" s="7"/>
      <c r="P29" s="7"/>
      <c r="Q29" s="7"/>
      <c r="R29" s="7"/>
    </row>
  </sheetData>
  <mergeCells count="4">
    <mergeCell ref="A6:C6"/>
    <mergeCell ref="A3:C3"/>
    <mergeCell ref="A4:C4"/>
    <mergeCell ref="A5:C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J4" sqref="J4"/>
    </sheetView>
  </sheetViews>
  <sheetFormatPr defaultRowHeight="12.75" x14ac:dyDescent="0.2"/>
  <cols>
    <col min="10" max="10" width="9.85546875" bestFit="1" customWidth="1"/>
    <col min="11" max="11" width="14.42578125" bestFit="1" customWidth="1"/>
  </cols>
  <sheetData>
    <row r="1" spans="1:18" ht="15.75" x14ac:dyDescent="0.25">
      <c r="A1" s="9" t="s">
        <v>0</v>
      </c>
      <c r="B1" s="8"/>
      <c r="C1" s="8"/>
      <c r="D1" s="8"/>
      <c r="E1" s="4"/>
      <c r="F1" s="4"/>
      <c r="G1" s="4"/>
      <c r="H1" s="4"/>
      <c r="I1" s="4"/>
      <c r="J1" s="7"/>
    </row>
    <row r="2" spans="1:18" ht="15.75" x14ac:dyDescent="0.25">
      <c r="A2" s="4"/>
      <c r="B2" s="3"/>
      <c r="C2" s="3"/>
      <c r="D2" s="3"/>
      <c r="E2" s="3"/>
      <c r="F2" s="3"/>
      <c r="G2" s="3"/>
      <c r="H2" s="3"/>
      <c r="I2" s="3"/>
      <c r="J2" s="3"/>
    </row>
    <row r="3" spans="1:18" x14ac:dyDescent="0.2">
      <c r="A3" s="109"/>
      <c r="B3" s="109"/>
      <c r="C3" s="109"/>
      <c r="D3" s="91" t="s">
        <v>6</v>
      </c>
      <c r="E3" s="91" t="s">
        <v>7</v>
      </c>
      <c r="F3" s="91" t="s">
        <v>8</v>
      </c>
      <c r="G3" s="91" t="s">
        <v>9</v>
      </c>
      <c r="H3" s="91" t="s">
        <v>10</v>
      </c>
      <c r="I3" s="91" t="s">
        <v>11</v>
      </c>
      <c r="J3" s="92" t="s">
        <v>38</v>
      </c>
      <c r="K3" s="6"/>
      <c r="L3" s="6"/>
      <c r="M3" s="6"/>
      <c r="N3" s="6"/>
      <c r="O3" s="6"/>
      <c r="P3" s="6"/>
      <c r="Q3" s="6"/>
      <c r="R3" s="6"/>
    </row>
    <row r="4" spans="1:18" x14ac:dyDescent="0.2">
      <c r="A4" s="108" t="s">
        <v>40</v>
      </c>
      <c r="B4" s="108"/>
      <c r="C4" s="108"/>
      <c r="D4" s="98">
        <f>'Cost Summary'!B13</f>
        <v>30</v>
      </c>
      <c r="E4" s="96">
        <v>15</v>
      </c>
      <c r="F4" s="96">
        <v>8.1000000000000014</v>
      </c>
      <c r="G4" s="96">
        <v>8.3999999999999986</v>
      </c>
      <c r="H4" s="96">
        <v>2.9</v>
      </c>
      <c r="I4" s="96">
        <v>3</v>
      </c>
      <c r="J4" s="93">
        <f>SUM(D4:I4)</f>
        <v>67.400000000000006</v>
      </c>
      <c r="K4" s="7"/>
      <c r="L4" s="7"/>
      <c r="M4" s="7"/>
      <c r="N4" s="7"/>
      <c r="O4" s="7"/>
      <c r="P4" s="7"/>
      <c r="Q4" s="7"/>
      <c r="R4" s="7"/>
    </row>
    <row r="5" spans="1:18" x14ac:dyDescent="0.2">
      <c r="A5" s="108" t="s">
        <v>41</v>
      </c>
      <c r="B5" s="108"/>
      <c r="C5" s="108"/>
      <c r="D5" s="98">
        <f>'Cost Summary'!B14</f>
        <v>12.422996090626336</v>
      </c>
      <c r="E5" s="96">
        <v>27</v>
      </c>
      <c r="F5" s="96">
        <v>12</v>
      </c>
      <c r="G5" s="96">
        <v>12.600000000000001</v>
      </c>
      <c r="H5" s="96">
        <v>4.3</v>
      </c>
      <c r="I5" s="96">
        <v>4</v>
      </c>
      <c r="J5" s="93">
        <f t="shared" ref="J5:J6" si="0">SUM(D5:I5)</f>
        <v>72.322996090626333</v>
      </c>
      <c r="K5" s="7"/>
      <c r="L5" s="7"/>
      <c r="M5" s="7"/>
      <c r="N5" s="7"/>
      <c r="O5" s="7"/>
      <c r="P5" s="7"/>
      <c r="Q5" s="7"/>
      <c r="R5" s="7"/>
    </row>
    <row r="6" spans="1:18" x14ac:dyDescent="0.2">
      <c r="A6" s="108" t="s">
        <v>42</v>
      </c>
      <c r="B6" s="108"/>
      <c r="C6" s="108"/>
      <c r="D6" s="98">
        <f>'Cost Summary'!B15</f>
        <v>11.42179774429496</v>
      </c>
      <c r="E6" s="96">
        <v>27.599999999999998</v>
      </c>
      <c r="F6" s="96">
        <v>12.600000000000001</v>
      </c>
      <c r="G6" s="96">
        <v>13.200000000000001</v>
      </c>
      <c r="H6" s="96">
        <v>4.5</v>
      </c>
      <c r="I6" s="96">
        <v>4.3</v>
      </c>
      <c r="J6" s="93">
        <f t="shared" si="0"/>
        <v>73.621797744294952</v>
      </c>
      <c r="K6" s="7"/>
      <c r="L6" s="7"/>
      <c r="M6" s="7"/>
      <c r="N6" s="7"/>
      <c r="O6" s="7"/>
      <c r="P6" s="7"/>
      <c r="Q6" s="7"/>
      <c r="R6" s="7"/>
    </row>
    <row r="7" spans="1:18" x14ac:dyDescent="0.2">
      <c r="A7" s="7"/>
      <c r="B7" s="7"/>
      <c r="C7" s="7"/>
      <c r="D7" s="7"/>
      <c r="E7" s="7"/>
      <c r="F7" s="7"/>
      <c r="G7" s="7"/>
      <c r="H7" s="7"/>
      <c r="I7" s="7"/>
      <c r="J7" s="7"/>
      <c r="K7" s="7"/>
      <c r="L7" s="7"/>
      <c r="M7" s="7"/>
      <c r="N7" s="7"/>
      <c r="O7" s="7"/>
      <c r="P7" s="7"/>
      <c r="Q7" s="7"/>
      <c r="R7" s="7"/>
    </row>
    <row r="8" spans="1:18" x14ac:dyDescent="0.2">
      <c r="A8" s="7"/>
      <c r="B8" s="7"/>
      <c r="C8" s="7"/>
      <c r="D8" s="7"/>
      <c r="E8" s="7"/>
      <c r="F8" s="7"/>
      <c r="G8" s="7"/>
      <c r="H8" s="7"/>
      <c r="I8" s="7"/>
      <c r="J8" s="7"/>
      <c r="K8" s="7"/>
      <c r="L8" s="7"/>
      <c r="M8" s="7"/>
      <c r="N8" s="7"/>
      <c r="O8" s="7"/>
      <c r="P8" s="7"/>
      <c r="Q8" s="7"/>
      <c r="R8" s="7"/>
    </row>
    <row r="9" spans="1:18" x14ac:dyDescent="0.2">
      <c r="A9" s="7"/>
      <c r="B9" s="7"/>
      <c r="C9" s="7"/>
      <c r="D9" s="7"/>
      <c r="E9" s="7"/>
      <c r="F9" s="7"/>
      <c r="G9" s="7"/>
      <c r="H9" s="7"/>
      <c r="I9" s="7"/>
      <c r="J9" s="7"/>
      <c r="K9" s="7"/>
      <c r="L9" s="7"/>
      <c r="M9" s="7"/>
      <c r="N9" s="7"/>
      <c r="O9" s="7"/>
      <c r="P9" s="7"/>
      <c r="Q9" s="7"/>
      <c r="R9" s="7"/>
    </row>
    <row r="10" spans="1:18" x14ac:dyDescent="0.2">
      <c r="A10" s="7"/>
      <c r="B10" s="7"/>
      <c r="C10" s="7"/>
      <c r="D10" s="7"/>
      <c r="E10" s="7"/>
      <c r="F10" s="7"/>
      <c r="G10" s="7"/>
      <c r="H10" s="7"/>
      <c r="I10" s="7"/>
      <c r="J10" s="7"/>
      <c r="K10" s="7"/>
      <c r="L10" s="7"/>
      <c r="M10" s="7"/>
      <c r="N10" s="7"/>
      <c r="O10" s="7"/>
      <c r="P10" s="7"/>
      <c r="Q10" s="7"/>
      <c r="R10" s="7"/>
    </row>
    <row r="11" spans="1:18" x14ac:dyDescent="0.2">
      <c r="A11" s="7"/>
      <c r="B11" s="7"/>
      <c r="C11" s="7"/>
      <c r="D11" s="7"/>
      <c r="E11" s="7"/>
      <c r="F11" s="7"/>
      <c r="G11" s="7"/>
      <c r="H11" s="7"/>
      <c r="I11" s="7"/>
      <c r="J11" s="7"/>
      <c r="K11" s="7"/>
      <c r="L11" s="7"/>
      <c r="M11" s="7"/>
      <c r="N11" s="7"/>
      <c r="O11" s="7"/>
      <c r="P11" s="7"/>
      <c r="Q11" s="7"/>
      <c r="R11" s="7"/>
    </row>
    <row r="12" spans="1:18" x14ac:dyDescent="0.2">
      <c r="A12" s="7"/>
      <c r="B12" s="7"/>
      <c r="C12" s="7"/>
      <c r="D12" s="7"/>
      <c r="E12" s="7"/>
      <c r="F12" s="7"/>
      <c r="G12" s="7"/>
      <c r="H12" s="7"/>
      <c r="I12" s="7"/>
      <c r="J12" s="7"/>
      <c r="K12" s="7"/>
      <c r="L12" s="7"/>
      <c r="M12" s="7"/>
      <c r="N12" s="7"/>
      <c r="O12" s="7"/>
      <c r="P12" s="7"/>
      <c r="Q12" s="7"/>
      <c r="R12" s="7"/>
    </row>
    <row r="13" spans="1:18" x14ac:dyDescent="0.2">
      <c r="A13" s="7"/>
      <c r="B13" s="7"/>
      <c r="C13" s="7"/>
      <c r="D13" s="7"/>
      <c r="E13" s="7"/>
      <c r="F13" s="7"/>
      <c r="G13" s="7"/>
      <c r="H13" s="7"/>
      <c r="I13" s="7"/>
      <c r="J13" s="7"/>
      <c r="K13" s="7"/>
      <c r="L13" s="7"/>
      <c r="M13" s="7"/>
      <c r="N13" s="7"/>
      <c r="O13" s="7"/>
      <c r="P13" s="7"/>
      <c r="Q13" s="7"/>
      <c r="R13" s="7"/>
    </row>
    <row r="14" spans="1:18" x14ac:dyDescent="0.2">
      <c r="A14" s="7"/>
      <c r="B14" s="7"/>
      <c r="C14" s="7"/>
      <c r="D14" s="7"/>
      <c r="E14" s="7"/>
      <c r="F14" s="7"/>
      <c r="G14" s="7"/>
      <c r="H14" s="7"/>
      <c r="I14" s="7"/>
      <c r="J14" s="7"/>
      <c r="K14" s="7"/>
      <c r="L14" s="7"/>
      <c r="M14" s="7"/>
      <c r="N14" s="7"/>
      <c r="O14" s="7"/>
      <c r="P14" s="7"/>
      <c r="Q14" s="7"/>
      <c r="R14" s="7"/>
    </row>
    <row r="15" spans="1:18" x14ac:dyDescent="0.2">
      <c r="A15" s="7"/>
      <c r="B15" s="7"/>
      <c r="C15" s="7"/>
      <c r="D15" s="7"/>
      <c r="E15" s="7"/>
      <c r="F15" s="7"/>
      <c r="G15" s="7"/>
      <c r="H15" s="7"/>
      <c r="I15" s="7"/>
      <c r="J15" s="7"/>
      <c r="K15" s="7"/>
      <c r="L15" s="7"/>
      <c r="M15" s="7"/>
      <c r="N15" s="7"/>
      <c r="O15" s="7"/>
      <c r="P15" s="7"/>
      <c r="Q15" s="7"/>
      <c r="R15" s="7"/>
    </row>
    <row r="16" spans="1:18" x14ac:dyDescent="0.2">
      <c r="A16" s="7"/>
      <c r="B16" s="7"/>
      <c r="C16" s="7"/>
      <c r="D16" s="7"/>
      <c r="E16" s="7"/>
      <c r="F16" s="7"/>
      <c r="G16" s="7"/>
      <c r="H16" s="7"/>
      <c r="I16" s="7"/>
      <c r="J16" s="7"/>
      <c r="K16" s="7"/>
      <c r="L16" s="7"/>
      <c r="M16" s="7"/>
      <c r="N16" s="7"/>
      <c r="O16" s="7"/>
      <c r="P16" s="7"/>
      <c r="Q16" s="7"/>
      <c r="R16" s="7"/>
    </row>
    <row r="17" spans="1:18" x14ac:dyDescent="0.2">
      <c r="A17" s="7"/>
      <c r="B17" s="7"/>
      <c r="C17" s="7"/>
      <c r="D17" s="7"/>
      <c r="E17" s="7"/>
      <c r="F17" s="7"/>
      <c r="G17" s="7"/>
      <c r="H17" s="7"/>
      <c r="I17" s="7"/>
      <c r="J17" s="7"/>
      <c r="K17" s="7"/>
      <c r="L17" s="7"/>
      <c r="M17" s="7"/>
      <c r="N17" s="7"/>
      <c r="O17" s="7"/>
      <c r="P17" s="7"/>
      <c r="Q17" s="7"/>
      <c r="R17" s="7"/>
    </row>
    <row r="18" spans="1:18" x14ac:dyDescent="0.2">
      <c r="A18" s="7"/>
      <c r="B18" s="7"/>
      <c r="C18" s="7"/>
      <c r="D18" s="7"/>
      <c r="E18" s="7"/>
      <c r="F18" s="7"/>
      <c r="G18" s="7"/>
      <c r="H18" s="7"/>
      <c r="I18" s="7"/>
      <c r="J18" s="7"/>
      <c r="K18" s="7"/>
      <c r="L18" s="7"/>
      <c r="M18" s="7"/>
      <c r="N18" s="7"/>
      <c r="O18" s="7"/>
      <c r="P18" s="7"/>
      <c r="Q18" s="7"/>
      <c r="R18" s="7"/>
    </row>
    <row r="19" spans="1:18" x14ac:dyDescent="0.2">
      <c r="A19" s="7"/>
      <c r="B19" s="7"/>
      <c r="C19" s="7"/>
      <c r="D19" s="7"/>
      <c r="E19" s="7"/>
      <c r="F19" s="7"/>
      <c r="G19" s="7"/>
      <c r="H19" s="7"/>
      <c r="I19" s="7"/>
      <c r="J19" s="7"/>
      <c r="K19" s="7"/>
      <c r="L19" s="7"/>
      <c r="M19" s="7"/>
      <c r="N19" s="7"/>
      <c r="O19" s="7"/>
      <c r="P19" s="7"/>
      <c r="Q19" s="7"/>
      <c r="R19" s="7"/>
    </row>
    <row r="20" spans="1:18" x14ac:dyDescent="0.2">
      <c r="A20" s="7"/>
      <c r="B20" s="7"/>
      <c r="C20" s="7"/>
      <c r="D20" s="7"/>
      <c r="E20" s="7"/>
      <c r="F20" s="7"/>
      <c r="G20" s="7"/>
      <c r="H20" s="7"/>
      <c r="I20" s="7"/>
      <c r="J20" s="7"/>
      <c r="K20" s="7"/>
      <c r="L20" s="7"/>
      <c r="M20" s="7"/>
      <c r="N20" s="7"/>
      <c r="O20" s="7"/>
      <c r="P20" s="7"/>
      <c r="Q20" s="7"/>
      <c r="R20" s="7"/>
    </row>
    <row r="21" spans="1:18" x14ac:dyDescent="0.2">
      <c r="A21" s="7"/>
      <c r="B21" s="7"/>
      <c r="C21" s="7"/>
      <c r="D21" s="7"/>
      <c r="E21" s="7"/>
      <c r="F21" s="7"/>
      <c r="G21" s="7"/>
      <c r="H21" s="7"/>
      <c r="I21" s="7"/>
      <c r="J21" s="7"/>
      <c r="K21" s="7"/>
      <c r="L21" s="7"/>
      <c r="M21" s="7"/>
      <c r="N21" s="7"/>
      <c r="O21" s="7"/>
      <c r="P21" s="7"/>
      <c r="Q21" s="7"/>
      <c r="R21" s="7"/>
    </row>
    <row r="22" spans="1:18" x14ac:dyDescent="0.2">
      <c r="A22" s="7"/>
      <c r="B22" s="7"/>
      <c r="C22" s="7"/>
      <c r="D22" s="7"/>
      <c r="E22" s="7"/>
      <c r="F22" s="7"/>
      <c r="G22" s="7"/>
      <c r="H22" s="7"/>
      <c r="I22" s="7"/>
      <c r="J22" s="7"/>
      <c r="K22" s="7"/>
      <c r="L22" s="7"/>
      <c r="M22" s="7"/>
      <c r="N22" s="7"/>
      <c r="O22" s="7"/>
      <c r="P22" s="7"/>
      <c r="Q22" s="7"/>
      <c r="R22" s="7"/>
    </row>
    <row r="23" spans="1:18" x14ac:dyDescent="0.2">
      <c r="A23" s="7"/>
      <c r="B23" s="7"/>
      <c r="C23" s="7"/>
      <c r="D23" s="7"/>
      <c r="E23" s="7"/>
      <c r="F23" s="7"/>
      <c r="G23" s="7"/>
      <c r="H23" s="7"/>
      <c r="I23" s="7"/>
      <c r="J23" s="7"/>
      <c r="K23" s="7"/>
      <c r="L23" s="7"/>
      <c r="M23" s="7"/>
      <c r="N23" s="7"/>
      <c r="O23" s="7"/>
      <c r="P23" s="7"/>
      <c r="Q23" s="7"/>
      <c r="R23" s="7"/>
    </row>
    <row r="24" spans="1:18" x14ac:dyDescent="0.2">
      <c r="A24" s="7"/>
      <c r="B24" s="7"/>
      <c r="C24" s="7"/>
      <c r="D24" s="7"/>
      <c r="E24" s="7"/>
      <c r="F24" s="7"/>
      <c r="G24" s="7"/>
      <c r="H24" s="7"/>
      <c r="I24" s="7"/>
      <c r="J24" s="7"/>
      <c r="K24" s="7"/>
      <c r="L24" s="7"/>
      <c r="M24" s="7"/>
      <c r="N24" s="7"/>
      <c r="O24" s="7"/>
      <c r="P24" s="7"/>
      <c r="Q24" s="7"/>
      <c r="R24" s="7"/>
    </row>
    <row r="25" spans="1:18" x14ac:dyDescent="0.2">
      <c r="A25" s="7"/>
      <c r="B25" s="7"/>
      <c r="C25" s="7"/>
      <c r="D25" s="7"/>
      <c r="E25" s="7"/>
      <c r="F25" s="7"/>
      <c r="G25" s="7"/>
      <c r="H25" s="7"/>
      <c r="I25" s="7"/>
      <c r="J25" s="7"/>
      <c r="K25" s="7"/>
      <c r="L25" s="7"/>
      <c r="M25" s="7"/>
      <c r="N25" s="7"/>
      <c r="O25" s="7"/>
      <c r="P25" s="7"/>
      <c r="Q25" s="7"/>
      <c r="R25" s="7"/>
    </row>
    <row r="26" spans="1:18" x14ac:dyDescent="0.2">
      <c r="A26" s="7"/>
      <c r="B26" s="7"/>
      <c r="C26" s="7"/>
      <c r="D26" s="7"/>
      <c r="E26" s="7"/>
      <c r="F26" s="7"/>
      <c r="G26" s="7"/>
      <c r="H26" s="7"/>
      <c r="I26" s="7"/>
      <c r="J26" s="7"/>
      <c r="K26" s="7"/>
      <c r="L26" s="7"/>
      <c r="M26" s="7"/>
      <c r="N26" s="7"/>
      <c r="O26" s="7"/>
      <c r="P26" s="7"/>
      <c r="Q26" s="7"/>
      <c r="R26" s="7"/>
    </row>
    <row r="27" spans="1:18" x14ac:dyDescent="0.2">
      <c r="A27" s="7"/>
      <c r="B27" s="7"/>
      <c r="C27" s="7"/>
      <c r="D27" s="7"/>
      <c r="E27" s="7"/>
      <c r="F27" s="7"/>
      <c r="G27" s="7"/>
      <c r="H27" s="7"/>
      <c r="I27" s="7"/>
      <c r="J27" s="7"/>
      <c r="K27" s="7"/>
      <c r="L27" s="7"/>
      <c r="M27" s="7"/>
      <c r="N27" s="7"/>
      <c r="O27" s="7"/>
      <c r="P27" s="7"/>
      <c r="Q27" s="7"/>
      <c r="R27" s="7"/>
    </row>
    <row r="28" spans="1:18" x14ac:dyDescent="0.2">
      <c r="A28" s="7"/>
      <c r="B28" s="7"/>
      <c r="C28" s="7"/>
      <c r="D28" s="7"/>
      <c r="E28" s="7"/>
      <c r="F28" s="7"/>
      <c r="G28" s="7"/>
      <c r="H28" s="7"/>
      <c r="I28" s="7"/>
      <c r="J28" s="7"/>
      <c r="K28" s="7"/>
      <c r="L28" s="7"/>
      <c r="M28" s="7"/>
      <c r="N28" s="7"/>
      <c r="O28" s="7"/>
      <c r="P28" s="7"/>
      <c r="Q28" s="7"/>
      <c r="R28" s="7"/>
    </row>
    <row r="29" spans="1:18" x14ac:dyDescent="0.2">
      <c r="A29" s="7"/>
      <c r="B29" s="7"/>
      <c r="C29" s="7"/>
      <c r="D29" s="7"/>
      <c r="E29" s="7"/>
      <c r="F29" s="7"/>
      <c r="G29" s="7"/>
      <c r="H29" s="7"/>
      <c r="I29" s="7"/>
      <c r="J29" s="7"/>
      <c r="K29" s="7"/>
      <c r="L29" s="7"/>
      <c r="M29" s="7"/>
      <c r="N29" s="7"/>
      <c r="O29" s="7"/>
      <c r="P29" s="7"/>
      <c r="Q29" s="7"/>
      <c r="R29" s="7"/>
    </row>
  </sheetData>
  <mergeCells count="4">
    <mergeCell ref="A6:C6"/>
    <mergeCell ref="A3:C3"/>
    <mergeCell ref="A4:C4"/>
    <mergeCell ref="A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
  <sheetViews>
    <sheetView workbookViewId="0">
      <selection activeCell="E4" sqref="E4"/>
    </sheetView>
  </sheetViews>
  <sheetFormatPr defaultRowHeight="12.75" x14ac:dyDescent="0.2"/>
  <cols>
    <col min="1" max="9" width="9.140625" style="7"/>
    <col min="10" max="10" width="9.85546875" style="7" bestFit="1" customWidth="1"/>
    <col min="11" max="11" width="14.42578125" style="7" bestFit="1" customWidth="1"/>
    <col min="12" max="16384" width="9.140625" style="7"/>
  </cols>
  <sheetData>
    <row r="1" spans="1:18" ht="15.75" x14ac:dyDescent="0.25">
      <c r="A1" s="9" t="s">
        <v>0</v>
      </c>
      <c r="B1" s="8"/>
      <c r="C1" s="8"/>
      <c r="D1" s="8"/>
      <c r="E1" s="4"/>
      <c r="F1" s="4"/>
      <c r="G1" s="4"/>
      <c r="H1" s="4"/>
      <c r="I1" s="4"/>
    </row>
    <row r="2" spans="1:18" ht="15.75" x14ac:dyDescent="0.25">
      <c r="A2" s="4"/>
      <c r="B2" s="3"/>
      <c r="C2" s="3"/>
      <c r="D2" s="3"/>
      <c r="E2" s="3"/>
      <c r="F2" s="3"/>
      <c r="G2" s="3"/>
      <c r="H2" s="3"/>
      <c r="I2" s="3"/>
      <c r="J2" s="3"/>
    </row>
    <row r="3" spans="1:18" x14ac:dyDescent="0.2">
      <c r="A3" s="109"/>
      <c r="B3" s="109"/>
      <c r="C3" s="109"/>
      <c r="D3" s="91" t="s">
        <v>6</v>
      </c>
      <c r="E3" s="91" t="s">
        <v>7</v>
      </c>
      <c r="F3" s="91" t="s">
        <v>8</v>
      </c>
      <c r="G3" s="91" t="s">
        <v>9</v>
      </c>
      <c r="H3" s="91" t="s">
        <v>10</v>
      </c>
      <c r="I3" s="91" t="s">
        <v>11</v>
      </c>
      <c r="J3" s="92" t="s">
        <v>38</v>
      </c>
      <c r="K3" s="6"/>
      <c r="L3" s="6"/>
      <c r="M3" s="6"/>
      <c r="N3" s="6"/>
      <c r="O3" s="6"/>
      <c r="P3" s="6"/>
      <c r="Q3" s="6"/>
      <c r="R3" s="6"/>
    </row>
    <row r="4" spans="1:18" x14ac:dyDescent="0.2">
      <c r="A4" s="108" t="s">
        <v>40</v>
      </c>
      <c r="B4" s="108"/>
      <c r="C4" s="108"/>
      <c r="D4" s="98">
        <f>'Cost Summary'!B13</f>
        <v>30</v>
      </c>
      <c r="E4" s="97">
        <v>8.3999999999999986</v>
      </c>
      <c r="F4" s="97">
        <v>6</v>
      </c>
      <c r="G4" s="97">
        <v>7.5</v>
      </c>
      <c r="H4" s="97">
        <v>1.5</v>
      </c>
      <c r="I4" s="97">
        <v>3</v>
      </c>
      <c r="J4" s="93">
        <f>SUM(D4:I4)</f>
        <v>56.4</v>
      </c>
    </row>
    <row r="5" spans="1:18" x14ac:dyDescent="0.2">
      <c r="A5" s="108" t="s">
        <v>41</v>
      </c>
      <c r="B5" s="108"/>
      <c r="C5" s="108"/>
      <c r="D5" s="98">
        <f>'Cost Summary'!B14</f>
        <v>12.422996090626336</v>
      </c>
      <c r="E5" s="97">
        <v>18</v>
      </c>
      <c r="F5" s="97">
        <v>10.5</v>
      </c>
      <c r="G5" s="97">
        <v>12</v>
      </c>
      <c r="H5" s="97">
        <v>4</v>
      </c>
      <c r="I5" s="97">
        <v>3.5</v>
      </c>
      <c r="J5" s="93">
        <f t="shared" ref="J5:J6" si="0">SUM(D5:I5)</f>
        <v>60.422996090626334</v>
      </c>
    </row>
    <row r="6" spans="1:18" x14ac:dyDescent="0.2">
      <c r="A6" s="108" t="s">
        <v>42</v>
      </c>
      <c r="B6" s="108"/>
      <c r="C6" s="108"/>
      <c r="D6" s="98">
        <f>'Cost Summary'!B15</f>
        <v>11.42179774429496</v>
      </c>
      <c r="E6" s="97">
        <v>30</v>
      </c>
      <c r="F6" s="97">
        <v>12</v>
      </c>
      <c r="G6" s="97">
        <v>12</v>
      </c>
      <c r="H6" s="97">
        <v>5</v>
      </c>
      <c r="I6" s="97">
        <v>3</v>
      </c>
      <c r="J6" s="93">
        <f t="shared" si="0"/>
        <v>73.421797744294963</v>
      </c>
    </row>
  </sheetData>
  <mergeCells count="4">
    <mergeCell ref="A3:C3"/>
    <mergeCell ref="A4:C4"/>
    <mergeCell ref="A5:C5"/>
    <mergeCell ref="A6:C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
  <sheetViews>
    <sheetView workbookViewId="0">
      <selection activeCell="E4" sqref="E4"/>
    </sheetView>
  </sheetViews>
  <sheetFormatPr defaultRowHeight="12.75" x14ac:dyDescent="0.2"/>
  <cols>
    <col min="1" max="9" width="9.140625" style="7"/>
    <col min="10" max="10" width="9.85546875" style="7" bestFit="1" customWidth="1"/>
    <col min="11" max="11" width="14.42578125" style="7" bestFit="1" customWidth="1"/>
    <col min="12" max="16384" width="9.140625" style="7"/>
  </cols>
  <sheetData>
    <row r="1" spans="1:18" ht="15.75" x14ac:dyDescent="0.25">
      <c r="A1" s="9" t="s">
        <v>0</v>
      </c>
      <c r="B1" s="8"/>
      <c r="C1" s="8"/>
      <c r="D1" s="8"/>
      <c r="E1" s="4"/>
      <c r="F1" s="4"/>
      <c r="G1" s="4"/>
      <c r="H1" s="4"/>
      <c r="I1" s="4"/>
    </row>
    <row r="2" spans="1:18" ht="15.75" x14ac:dyDescent="0.25">
      <c r="A2" s="4"/>
      <c r="B2" s="3"/>
      <c r="C2" s="3"/>
      <c r="D2" s="3"/>
      <c r="E2" s="3"/>
      <c r="F2" s="3"/>
      <c r="G2" s="3"/>
      <c r="H2" s="3"/>
      <c r="I2" s="3"/>
      <c r="J2" s="3"/>
    </row>
    <row r="3" spans="1:18" x14ac:dyDescent="0.2">
      <c r="A3" s="109"/>
      <c r="B3" s="109"/>
      <c r="C3" s="109"/>
      <c r="D3" s="91" t="s">
        <v>6</v>
      </c>
      <c r="E3" s="91" t="s">
        <v>7</v>
      </c>
      <c r="F3" s="91" t="s">
        <v>8</v>
      </c>
      <c r="G3" s="91" t="s">
        <v>9</v>
      </c>
      <c r="H3" s="91" t="s">
        <v>10</v>
      </c>
      <c r="I3" s="91" t="s">
        <v>11</v>
      </c>
      <c r="J3" s="92" t="s">
        <v>38</v>
      </c>
      <c r="K3" s="6"/>
      <c r="L3" s="6"/>
      <c r="M3" s="6"/>
      <c r="N3" s="6"/>
      <c r="O3" s="6"/>
      <c r="P3" s="6"/>
      <c r="Q3" s="6"/>
      <c r="R3" s="6"/>
    </row>
    <row r="4" spans="1:18" x14ac:dyDescent="0.2">
      <c r="A4" s="108" t="s">
        <v>40</v>
      </c>
      <c r="B4" s="108"/>
      <c r="C4" s="108"/>
      <c r="D4" s="98">
        <f>'Cost Summary'!B13</f>
        <v>30</v>
      </c>
      <c r="E4" s="99">
        <v>12</v>
      </c>
      <c r="F4" s="99">
        <v>6</v>
      </c>
      <c r="G4" s="99">
        <v>4.1999999999999993</v>
      </c>
      <c r="H4" s="99">
        <v>2</v>
      </c>
      <c r="I4" s="99">
        <v>2</v>
      </c>
      <c r="J4" s="93">
        <f>SUM(D4:I4)</f>
        <v>56.2</v>
      </c>
    </row>
    <row r="5" spans="1:18" x14ac:dyDescent="0.2">
      <c r="A5" s="108" t="s">
        <v>41</v>
      </c>
      <c r="B5" s="108"/>
      <c r="C5" s="108"/>
      <c r="D5" s="98">
        <f>'Cost Summary'!B14</f>
        <v>12.422996090626336</v>
      </c>
      <c r="E5" s="99">
        <v>21.6</v>
      </c>
      <c r="F5" s="99">
        <v>11.399999999999999</v>
      </c>
      <c r="G5" s="99">
        <v>12.600000000000001</v>
      </c>
      <c r="H5" s="99">
        <v>4.5</v>
      </c>
      <c r="I5" s="99">
        <v>4.8</v>
      </c>
      <c r="J5" s="93">
        <f t="shared" ref="J5:J6" si="0">SUM(D5:I5)</f>
        <v>67.322996090626333</v>
      </c>
    </row>
    <row r="6" spans="1:18" x14ac:dyDescent="0.2">
      <c r="A6" s="108" t="s">
        <v>42</v>
      </c>
      <c r="B6" s="108"/>
      <c r="C6" s="108"/>
      <c r="D6" s="98">
        <f>'Cost Summary'!B15</f>
        <v>11.42179774429496</v>
      </c>
      <c r="E6" s="99">
        <v>28.799999999999997</v>
      </c>
      <c r="F6" s="99">
        <v>14.399999999999999</v>
      </c>
      <c r="G6" s="99">
        <v>14.399999999999999</v>
      </c>
      <c r="H6" s="99">
        <v>4.8</v>
      </c>
      <c r="I6" s="99">
        <v>4.8</v>
      </c>
      <c r="J6" s="93">
        <f t="shared" si="0"/>
        <v>78.621797744294952</v>
      </c>
    </row>
  </sheetData>
  <mergeCells count="4">
    <mergeCell ref="A3:C3"/>
    <mergeCell ref="A4:C4"/>
    <mergeCell ref="A5:C5"/>
    <mergeCell ref="A6:C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M18"/>
  <sheetViews>
    <sheetView zoomScaleNormal="100" workbookViewId="0">
      <selection activeCell="B3" sqref="B3"/>
    </sheetView>
  </sheetViews>
  <sheetFormatPr defaultRowHeight="12.75" x14ac:dyDescent="0.2"/>
  <cols>
    <col min="1" max="1" width="33.5703125" style="7" customWidth="1"/>
    <col min="2" max="2" width="19.7109375" style="7" customWidth="1"/>
    <col min="3" max="3" width="20.85546875" style="7" customWidth="1"/>
    <col min="4" max="4" width="20.28515625" style="7" customWidth="1"/>
    <col min="5" max="6" width="22.85546875" style="7" customWidth="1"/>
    <col min="7" max="7" width="18.140625" style="7" customWidth="1"/>
    <col min="8" max="8" width="20.28515625" style="7" customWidth="1"/>
    <col min="9" max="9" width="9.140625" style="7"/>
    <col min="10" max="10" width="27.85546875" style="7" customWidth="1"/>
    <col min="11" max="11" width="14" style="7" bestFit="1" customWidth="1"/>
    <col min="12" max="12" width="15" style="7" bestFit="1" customWidth="1"/>
    <col min="13" max="13" width="18.42578125" style="7" bestFit="1" customWidth="1"/>
    <col min="14" max="14" width="24.5703125" style="7" customWidth="1"/>
    <col min="15" max="15" width="19.28515625" style="7" customWidth="1"/>
    <col min="16" max="16384" width="9.140625" style="7"/>
  </cols>
  <sheetData>
    <row r="1" spans="1:13" ht="34.5" customHeight="1" thickBot="1" x14ac:dyDescent="0.25">
      <c r="A1" s="110"/>
      <c r="B1" s="32"/>
      <c r="C1" s="33" t="s">
        <v>20</v>
      </c>
      <c r="D1" s="112" t="s">
        <v>21</v>
      </c>
      <c r="E1" s="113"/>
      <c r="F1" s="34"/>
      <c r="G1" s="35"/>
      <c r="H1" s="36" t="s">
        <v>22</v>
      </c>
    </row>
    <row r="2" spans="1:13" ht="39" customHeight="1" thickBot="1" x14ac:dyDescent="0.25">
      <c r="A2" s="111"/>
      <c r="B2" s="37" t="s">
        <v>23</v>
      </c>
      <c r="C2" s="38" t="s">
        <v>24</v>
      </c>
      <c r="D2" s="39" t="s">
        <v>25</v>
      </c>
      <c r="E2" s="40" t="s">
        <v>26</v>
      </c>
      <c r="F2" s="41" t="s">
        <v>44</v>
      </c>
      <c r="G2" s="42" t="s">
        <v>27</v>
      </c>
      <c r="H2" s="43" t="s">
        <v>28</v>
      </c>
      <c r="J2" s="44" t="s">
        <v>29</v>
      </c>
    </row>
    <row r="3" spans="1:13" ht="15" x14ac:dyDescent="0.2">
      <c r="A3" s="45" t="str">
        <f>'1'!A4:C4</f>
        <v>CMC</v>
      </c>
      <c r="B3" s="46">
        <f>J3*D3</f>
        <v>159028.43902439027</v>
      </c>
      <c r="C3" s="47">
        <v>2000</v>
      </c>
      <c r="D3" s="48">
        <v>2.5000000000000001E-2</v>
      </c>
      <c r="E3" s="47">
        <v>28938</v>
      </c>
      <c r="F3" s="47">
        <f>E3*F7</f>
        <v>202566</v>
      </c>
      <c r="G3" s="49">
        <v>75268</v>
      </c>
      <c r="H3" s="50">
        <f>B3+C3+F3+G3</f>
        <v>438862.4390243903</v>
      </c>
      <c r="J3" s="51">
        <f>(C7-(F3+G3)-C3)/(D3+1)</f>
        <v>6361137.5609756103</v>
      </c>
      <c r="K3" s="52"/>
      <c r="L3" s="52"/>
      <c r="M3" s="52"/>
    </row>
    <row r="4" spans="1:13" ht="15" x14ac:dyDescent="0.2">
      <c r="A4" s="45" t="str">
        <f>'1'!A5:C5</f>
        <v>Vaughn</v>
      </c>
      <c r="B4" s="46">
        <f>J4*D4</f>
        <v>304589.99923802266</v>
      </c>
      <c r="C4" s="53">
        <v>10000</v>
      </c>
      <c r="D4" s="54">
        <v>4.99E-2</v>
      </c>
      <c r="E4" s="53">
        <v>35044</v>
      </c>
      <c r="F4" s="47">
        <f>E4*F7</f>
        <v>245308</v>
      </c>
      <c r="G4" s="55">
        <v>136094</v>
      </c>
      <c r="H4" s="50">
        <f t="shared" ref="H4:H5" si="0">B4+C4+F4+G4</f>
        <v>695991.9992380226</v>
      </c>
      <c r="J4" s="56">
        <f>(C7-(F4+G4)-C4)/(D4+1)</f>
        <v>6104008.0007619774</v>
      </c>
      <c r="K4" s="52"/>
      <c r="L4" s="52"/>
      <c r="M4" s="52"/>
    </row>
    <row r="5" spans="1:13" ht="15" x14ac:dyDescent="0.2">
      <c r="A5" s="45" t="str">
        <f>'1'!A6:C6</f>
        <v>Whiting Turner</v>
      </c>
      <c r="B5" s="46">
        <f>J5*D5</f>
        <v>274021.2775119617</v>
      </c>
      <c r="C5" s="53">
        <v>15000</v>
      </c>
      <c r="D5" s="54">
        <v>4.4999999999999998E-2</v>
      </c>
      <c r="E5" s="53">
        <v>47611</v>
      </c>
      <c r="F5" s="47">
        <f>E5*F7</f>
        <v>333277</v>
      </c>
      <c r="G5" s="55">
        <v>88340</v>
      </c>
      <c r="H5" s="50">
        <f t="shared" si="0"/>
        <v>710638.27751196176</v>
      </c>
      <c r="J5" s="56">
        <f>(C7-(F5+G5)-C5)/(D5+1)</f>
        <v>6089361.7224880382</v>
      </c>
      <c r="K5" s="52"/>
      <c r="L5" s="52"/>
      <c r="M5" s="52"/>
    </row>
    <row r="6" spans="1:13" ht="13.5" thickBot="1" x14ac:dyDescent="0.25">
      <c r="A6" s="57"/>
      <c r="B6" s="57"/>
      <c r="C6" s="58"/>
      <c r="D6" s="58"/>
      <c r="E6" s="58"/>
      <c r="F6" s="58"/>
      <c r="G6" s="58"/>
      <c r="H6" s="58"/>
    </row>
    <row r="7" spans="1:13" ht="15.75" thickBot="1" x14ac:dyDescent="0.25">
      <c r="A7" s="57"/>
      <c r="B7" s="59" t="s">
        <v>30</v>
      </c>
      <c r="C7" s="60">
        <v>6800000</v>
      </c>
      <c r="E7" s="61" t="s">
        <v>31</v>
      </c>
      <c r="F7" s="88">
        <v>7</v>
      </c>
      <c r="G7" s="61" t="s">
        <v>32</v>
      </c>
      <c r="H7" s="62">
        <f>MIN(H3:H5)</f>
        <v>438862.4390243903</v>
      </c>
    </row>
    <row r="8" spans="1:13" x14ac:dyDescent="0.2">
      <c r="B8" s="63"/>
    </row>
    <row r="9" spans="1:13" x14ac:dyDescent="0.2">
      <c r="A9" s="57"/>
      <c r="B9" s="64"/>
      <c r="C9" s="64"/>
      <c r="D9" s="57"/>
      <c r="E9" s="57"/>
      <c r="F9" s="57"/>
      <c r="G9" s="57"/>
    </row>
    <row r="10" spans="1:13" ht="15.75" thickBot="1" x14ac:dyDescent="0.3">
      <c r="A10" s="65" t="s">
        <v>33</v>
      </c>
      <c r="B10" s="65" t="s">
        <v>34</v>
      </c>
      <c r="C10" s="65"/>
      <c r="D10" s="65"/>
      <c r="E10" s="65"/>
      <c r="F10" s="65"/>
      <c r="G10" s="65"/>
      <c r="H10" s="65"/>
    </row>
    <row r="11" spans="1:13" ht="21" thickBot="1" x14ac:dyDescent="0.25">
      <c r="A11" s="114" t="s">
        <v>35</v>
      </c>
      <c r="B11" s="115"/>
      <c r="C11" s="115"/>
      <c r="D11" s="115"/>
      <c r="E11" s="116"/>
      <c r="F11" s="66"/>
      <c r="G11" s="57"/>
      <c r="H11" s="67"/>
      <c r="I11" s="67"/>
      <c r="J11" s="67"/>
      <c r="K11" s="68"/>
      <c r="M11" s="67"/>
    </row>
    <row r="12" spans="1:13" ht="13.5" thickBot="1" x14ac:dyDescent="0.25">
      <c r="A12" s="69"/>
      <c r="B12" s="70" t="s">
        <v>17</v>
      </c>
      <c r="C12" s="71" t="s">
        <v>15</v>
      </c>
      <c r="D12" s="72" t="s">
        <v>36</v>
      </c>
      <c r="E12" s="72" t="s">
        <v>37</v>
      </c>
      <c r="F12" s="73"/>
      <c r="G12" s="74"/>
      <c r="H12" s="75"/>
      <c r="I12" s="68"/>
      <c r="J12" s="68"/>
      <c r="K12" s="68"/>
      <c r="L12" s="75"/>
      <c r="M12" s="68"/>
    </row>
    <row r="13" spans="1:13" ht="15" x14ac:dyDescent="0.2">
      <c r="A13" s="76" t="str">
        <f>A3</f>
        <v>CMC</v>
      </c>
      <c r="B13" s="77">
        <f>((1-(H3-H7)/H7)*30)</f>
        <v>30</v>
      </c>
      <c r="C13" s="78">
        <f>RANK(B13,$B$13:$B$15,0)</f>
        <v>1</v>
      </c>
      <c r="D13" s="79">
        <f>$H$7-H3</f>
        <v>0</v>
      </c>
      <c r="E13" s="80">
        <f>(-D13/$H$7)</f>
        <v>0</v>
      </c>
      <c r="F13" s="81"/>
      <c r="G13" s="82"/>
      <c r="H13" s="68"/>
      <c r="I13" s="67"/>
      <c r="J13" s="67"/>
      <c r="K13" s="67"/>
      <c r="L13" s="75"/>
      <c r="M13" s="67"/>
    </row>
    <row r="14" spans="1:13" ht="15" x14ac:dyDescent="0.2">
      <c r="A14" s="76" t="str">
        <f t="shared" ref="A14:A15" si="1">A4</f>
        <v>Vaughn</v>
      </c>
      <c r="B14" s="83">
        <f>((1-(H4-H7)/H7)*30)</f>
        <v>12.422996090626336</v>
      </c>
      <c r="C14" s="78">
        <f>RANK(B14,$B$13:$B$15,0)</f>
        <v>2</v>
      </c>
      <c r="D14" s="79">
        <f>$H$7-H4</f>
        <v>-257129.5602136323</v>
      </c>
      <c r="E14" s="80">
        <f>(-D14/$H$7)</f>
        <v>0.58590013031245547</v>
      </c>
      <c r="F14" s="81"/>
      <c r="G14" s="82"/>
      <c r="H14" s="68"/>
      <c r="I14" s="67"/>
      <c r="J14" s="67"/>
      <c r="K14" s="67"/>
      <c r="L14" s="75"/>
      <c r="M14" s="67"/>
    </row>
    <row r="15" spans="1:13" ht="15" x14ac:dyDescent="0.2">
      <c r="A15" s="76" t="str">
        <f t="shared" si="1"/>
        <v>Whiting Turner</v>
      </c>
      <c r="B15" s="83">
        <f>((1-(H5-H7)/H7)*30)</f>
        <v>11.42179774429496</v>
      </c>
      <c r="C15" s="78">
        <f>RANK(B15,$B$13:$B$15,0)</f>
        <v>3</v>
      </c>
      <c r="D15" s="79">
        <f>$H$7-H5</f>
        <v>-271775.83848757145</v>
      </c>
      <c r="E15" s="80">
        <f>(-D15/$H$7)</f>
        <v>0.61927340852350132</v>
      </c>
      <c r="F15" s="81"/>
      <c r="G15" s="84" t="s">
        <v>22</v>
      </c>
      <c r="H15" s="68"/>
      <c r="I15" s="67"/>
      <c r="J15" s="67"/>
      <c r="K15" s="67"/>
      <c r="L15" s="75"/>
      <c r="M15" s="67"/>
    </row>
    <row r="16" spans="1:13" x14ac:dyDescent="0.2">
      <c r="H16" s="67"/>
      <c r="I16" s="67"/>
      <c r="J16" s="67"/>
      <c r="K16" s="67"/>
      <c r="L16" s="67"/>
      <c r="M16" s="67"/>
    </row>
    <row r="17" spans="6:13" ht="13.5" thickBot="1" x14ac:dyDescent="0.25">
      <c r="H17" s="67"/>
      <c r="I17" s="67"/>
      <c r="J17" s="67"/>
      <c r="K17" s="67"/>
      <c r="L17" s="67"/>
      <c r="M17" s="67"/>
    </row>
    <row r="18" spans="6:13" ht="135.75" customHeight="1" thickBot="1" x14ac:dyDescent="0.25">
      <c r="F18" s="85" t="s">
        <v>45</v>
      </c>
      <c r="H18" s="86"/>
      <c r="I18" s="67"/>
      <c r="J18" s="87"/>
      <c r="K18" s="87"/>
      <c r="L18" s="87"/>
      <c r="M18" s="87"/>
    </row>
  </sheetData>
  <mergeCells count="3">
    <mergeCell ref="A1:A2"/>
    <mergeCell ref="D1:E1"/>
    <mergeCell ref="A11:E11"/>
  </mergeCells>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6"/>
  <sheetViews>
    <sheetView tabSelected="1" zoomScale="115" zoomScaleNormal="115" workbookViewId="0">
      <selection activeCell="E8" sqref="E8"/>
    </sheetView>
  </sheetViews>
  <sheetFormatPr defaultRowHeight="15" x14ac:dyDescent="0.2"/>
  <cols>
    <col min="1" max="1" width="33" style="12" customWidth="1"/>
    <col min="2" max="3" width="7" style="12" bestFit="1" customWidth="1"/>
    <col min="4" max="7" width="7.7109375" style="12" customWidth="1"/>
    <col min="8" max="8" width="8.85546875" style="12" customWidth="1"/>
    <col min="9" max="9" width="7.5703125" style="12" customWidth="1"/>
    <col min="10" max="10" width="8.28515625" style="12" customWidth="1"/>
    <col min="11" max="14" width="4.140625" style="12" bestFit="1" customWidth="1"/>
    <col min="15" max="16" width="4.140625" style="12" customWidth="1"/>
    <col min="17" max="17" width="7.140625" style="12" bestFit="1" customWidth="1"/>
    <col min="18" max="16384" width="9.140625" style="12"/>
  </cols>
  <sheetData>
    <row r="1" spans="1:18" ht="15.75" x14ac:dyDescent="0.25">
      <c r="A1" s="10" t="s">
        <v>12</v>
      </c>
      <c r="B1" s="11"/>
      <c r="C1" s="10"/>
      <c r="D1" s="10"/>
      <c r="E1" s="10"/>
      <c r="F1" s="10"/>
      <c r="G1" s="10"/>
      <c r="H1" s="10"/>
      <c r="I1" s="10"/>
    </row>
    <row r="2" spans="1:18" ht="6" customHeight="1" x14ac:dyDescent="0.25">
      <c r="A2" s="10"/>
      <c r="B2" s="11"/>
      <c r="C2" s="10"/>
      <c r="D2" s="10"/>
      <c r="E2" s="10"/>
      <c r="F2" s="10"/>
      <c r="G2" s="10"/>
      <c r="H2" s="10"/>
      <c r="I2" s="10"/>
    </row>
    <row r="3" spans="1:18" ht="15.75" x14ac:dyDescent="0.25">
      <c r="A3" s="117" t="s">
        <v>43</v>
      </c>
      <c r="B3" s="117"/>
      <c r="C3" s="117"/>
      <c r="D3" s="117"/>
      <c r="E3" s="117"/>
      <c r="F3" s="117"/>
      <c r="G3" s="117"/>
      <c r="H3" s="117"/>
      <c r="I3" s="117"/>
    </row>
    <row r="4" spans="1:18" x14ac:dyDescent="0.2">
      <c r="A4" s="11"/>
      <c r="B4" s="11"/>
      <c r="C4" s="11"/>
      <c r="D4" s="11"/>
      <c r="E4" s="11"/>
      <c r="F4" s="11"/>
      <c r="G4" s="11"/>
      <c r="H4" s="13"/>
      <c r="I4" s="13"/>
    </row>
    <row r="5" spans="1:18" ht="15.75" x14ac:dyDescent="0.25">
      <c r="H5" s="24" t="s">
        <v>18</v>
      </c>
      <c r="I5" s="14"/>
      <c r="J5" s="24"/>
      <c r="K5" s="14"/>
      <c r="Q5" s="118" t="s">
        <v>15</v>
      </c>
      <c r="R5" s="118"/>
    </row>
    <row r="6" spans="1:18" s="17" customFormat="1" ht="135" customHeight="1" x14ac:dyDescent="0.2">
      <c r="A6" s="15"/>
      <c r="B6" s="16" t="s">
        <v>1</v>
      </c>
      <c r="C6" s="16" t="s">
        <v>2</v>
      </c>
      <c r="D6" s="16" t="s">
        <v>3</v>
      </c>
      <c r="E6" s="16" t="s">
        <v>4</v>
      </c>
      <c r="F6" s="16" t="s">
        <v>5</v>
      </c>
      <c r="G6" s="16" t="s">
        <v>39</v>
      </c>
      <c r="H6" s="27" t="s">
        <v>16</v>
      </c>
      <c r="J6" s="12"/>
      <c r="K6" s="16" t="str">
        <f t="shared" ref="K6:P6" si="0">B6</f>
        <v>Evaluator 1</v>
      </c>
      <c r="L6" s="16" t="str">
        <f t="shared" si="0"/>
        <v>Evaluator 2</v>
      </c>
      <c r="M6" s="16" t="str">
        <f t="shared" si="0"/>
        <v>Evaluator 3</v>
      </c>
      <c r="N6" s="16" t="str">
        <f t="shared" si="0"/>
        <v>Evaluator 4</v>
      </c>
      <c r="O6" s="16" t="str">
        <f t="shared" si="0"/>
        <v>Evaluator 5</v>
      </c>
      <c r="P6" s="16" t="str">
        <f t="shared" si="0"/>
        <v>Evaluator 6</v>
      </c>
      <c r="Q6" s="27" t="s">
        <v>19</v>
      </c>
      <c r="R6" s="22" t="s">
        <v>14</v>
      </c>
    </row>
    <row r="7" spans="1:18" ht="16.5" customHeight="1" x14ac:dyDescent="0.2">
      <c r="A7" s="19" t="str">
        <f>'1'!A4:C4</f>
        <v>CMC</v>
      </c>
      <c r="B7" s="89">
        <f>'1'!J4</f>
        <v>59.2</v>
      </c>
      <c r="C7" s="89">
        <f>'2'!J4</f>
        <v>64</v>
      </c>
      <c r="D7" s="89">
        <f>'3'!J4</f>
        <v>59</v>
      </c>
      <c r="E7" s="89">
        <f>'4'!J4</f>
        <v>67.400000000000006</v>
      </c>
      <c r="F7" s="89">
        <f>'5'!J4</f>
        <v>56.4</v>
      </c>
      <c r="G7" s="89">
        <f>'6'!J4</f>
        <v>56.2</v>
      </c>
      <c r="H7" s="28">
        <f>AVERAGE(B7:G7)</f>
        <v>60.366666666666667</v>
      </c>
      <c r="I7" s="25"/>
      <c r="J7" s="25"/>
      <c r="K7" s="18">
        <f>RANK(B7,$B$7:$B$9,0)</f>
        <v>2</v>
      </c>
      <c r="L7" s="18">
        <f>RANK(C7,$C$7:$C$9,0)</f>
        <v>3</v>
      </c>
      <c r="M7" s="18">
        <f>RANK(D7,$D$7:$D$9,0)</f>
        <v>2</v>
      </c>
      <c r="N7" s="18">
        <f>RANK(E7,$E$7:$E$9,0)</f>
        <v>3</v>
      </c>
      <c r="O7" s="18">
        <f>RANK(F7,$F$7:$F$9,0)</f>
        <v>3</v>
      </c>
      <c r="P7" s="18">
        <f>RANK(G7,$G$7:$G$9,0)</f>
        <v>3</v>
      </c>
      <c r="Q7" s="30">
        <f>AVERAGE(K7:P7)</f>
        <v>2.6666666666666665</v>
      </c>
      <c r="R7" s="21">
        <f>RANK(Q7,$Q$7:$Q$9,1)</f>
        <v>3</v>
      </c>
    </row>
    <row r="8" spans="1:18" ht="16.5" customHeight="1" x14ac:dyDescent="0.2">
      <c r="A8" s="19" t="str">
        <f>'1'!A5:C5</f>
        <v>Vaughn</v>
      </c>
      <c r="B8" s="89">
        <f>'1'!J5</f>
        <v>57.422996090626334</v>
      </c>
      <c r="C8" s="89">
        <f>'2'!J5</f>
        <v>69.722996090626339</v>
      </c>
      <c r="D8" s="89">
        <f>'3'!J5</f>
        <v>56.422996090626334</v>
      </c>
      <c r="E8" s="89">
        <f>'4'!J5</f>
        <v>72.322996090626333</v>
      </c>
      <c r="F8" s="89">
        <f>'5'!J5</f>
        <v>60.422996090626334</v>
      </c>
      <c r="G8" s="89">
        <f>'6'!J5</f>
        <v>67.322996090626333</v>
      </c>
      <c r="H8" s="29">
        <f>AVERAGE(B8:G8)</f>
        <v>63.939662757293</v>
      </c>
      <c r="I8" s="26"/>
      <c r="J8" s="26"/>
      <c r="K8" s="18">
        <f>RANK(B8,$B$7:$B$9,0)</f>
        <v>3</v>
      </c>
      <c r="L8" s="18">
        <f>RANK(C8,$C$7:$C$9,0)</f>
        <v>1</v>
      </c>
      <c r="M8" s="18">
        <f>RANK(D8,$D$7:$D$9,0)</f>
        <v>3</v>
      </c>
      <c r="N8" s="18">
        <f>RANK(E8,$E$7:$E$9,0)</f>
        <v>2</v>
      </c>
      <c r="O8" s="18">
        <f>RANK(F8,$F$7:$F$9,0)</f>
        <v>2</v>
      </c>
      <c r="P8" s="18">
        <f>RANK(G8,$G$7:$G$9,0)</f>
        <v>2</v>
      </c>
      <c r="Q8" s="31">
        <f>AVERAGE(K8:P8)</f>
        <v>2.1666666666666665</v>
      </c>
      <c r="R8" s="21">
        <f>RANK(Q8,$Q$7:$Q$9,1)</f>
        <v>2</v>
      </c>
    </row>
    <row r="9" spans="1:18" s="107" customFormat="1" ht="16.5" customHeight="1" x14ac:dyDescent="0.2">
      <c r="A9" s="100" t="str">
        <f>'1'!A6:C6</f>
        <v>Whiting Turner</v>
      </c>
      <c r="B9" s="101">
        <f>'1'!J6</f>
        <v>64.621797744294966</v>
      </c>
      <c r="C9" s="101">
        <f>'2'!J6</f>
        <v>69.22179774429496</v>
      </c>
      <c r="D9" s="101">
        <f>'3'!J6</f>
        <v>72.921797744294963</v>
      </c>
      <c r="E9" s="101">
        <f>'4'!J6</f>
        <v>73.621797744294952</v>
      </c>
      <c r="F9" s="101">
        <f>'5'!J6</f>
        <v>73.421797744294963</v>
      </c>
      <c r="G9" s="101">
        <f>'6'!J6</f>
        <v>78.621797744294952</v>
      </c>
      <c r="H9" s="102">
        <f>AVERAGE(B9:G9)</f>
        <v>72.071797744294955</v>
      </c>
      <c r="I9" s="103"/>
      <c r="J9" s="103"/>
      <c r="K9" s="104">
        <f>RANK(B9,$B$7:$B$9,0)</f>
        <v>1</v>
      </c>
      <c r="L9" s="104">
        <f>RANK(C9,$C$7:$C$9,0)</f>
        <v>2</v>
      </c>
      <c r="M9" s="104">
        <f>RANK(D9,$D$7:$D$9,0)</f>
        <v>1</v>
      </c>
      <c r="N9" s="104">
        <f>RANK(E9,$E$7:$E$9,0)</f>
        <v>1</v>
      </c>
      <c r="O9" s="104">
        <f>RANK(F9,$F$7:$F$9,0)</f>
        <v>1</v>
      </c>
      <c r="P9" s="104">
        <f>RANK(G9,$G$7:$G$9,0)</f>
        <v>1</v>
      </c>
      <c r="Q9" s="105">
        <f>AVERAGE(K9:P9)</f>
        <v>1.1666666666666667</v>
      </c>
      <c r="R9" s="106">
        <f>RANK(Q9,$Q$7:$Q$9,1)</f>
        <v>1</v>
      </c>
    </row>
    <row r="10" spans="1:18" x14ac:dyDescent="0.2">
      <c r="J10" s="23"/>
    </row>
    <row r="15" spans="1:18" x14ac:dyDescent="0.2">
      <c r="A15" s="20" t="s">
        <v>13</v>
      </c>
    </row>
    <row r="16" spans="1:18" x14ac:dyDescent="0.2">
      <c r="A16" s="20"/>
    </row>
  </sheetData>
  <mergeCells count="2">
    <mergeCell ref="A3:I3"/>
    <mergeCell ref="Q5:R5"/>
  </mergeCells>
  <pageMargins left="0.24" right="0.3" top="1" bottom="1" header="0.5" footer="0.5"/>
  <pageSetup scale="95" orientation="landscape"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47"/>
  <sheetViews>
    <sheetView zoomScaleNormal="100" workbookViewId="0">
      <selection activeCell="M32" sqref="M32"/>
    </sheetView>
  </sheetViews>
  <sheetFormatPr defaultRowHeight="12.75" x14ac:dyDescent="0.2"/>
  <cols>
    <col min="1" max="1" width="20.7109375" style="121" customWidth="1"/>
    <col min="2" max="19" width="9.5703125" style="121" customWidth="1"/>
    <col min="20" max="16384" width="9.140625" style="121"/>
  </cols>
  <sheetData>
    <row r="1" spans="1:19" ht="15.75" customHeight="1" x14ac:dyDescent="0.25">
      <c r="A1" s="119" t="s">
        <v>46</v>
      </c>
      <c r="B1" s="119"/>
      <c r="C1" s="119"/>
      <c r="D1" s="119"/>
      <c r="E1" s="119"/>
      <c r="F1" s="119"/>
      <c r="G1" s="119"/>
      <c r="H1" s="119"/>
      <c r="I1" s="119"/>
      <c r="J1" s="120"/>
    </row>
    <row r="2" spans="1:19" ht="15.75" x14ac:dyDescent="0.25">
      <c r="A2" s="122" t="s">
        <v>43</v>
      </c>
      <c r="B2" s="122"/>
      <c r="C2" s="122"/>
      <c r="D2" s="122"/>
      <c r="E2" s="122"/>
      <c r="F2" s="122"/>
      <c r="G2" s="122"/>
      <c r="H2" s="122"/>
      <c r="I2" s="122"/>
      <c r="J2" s="123"/>
    </row>
    <row r="3" spans="1:19" x14ac:dyDescent="0.2">
      <c r="A3" s="124" t="s">
        <v>47</v>
      </c>
      <c r="B3" s="125"/>
      <c r="C3" s="125"/>
      <c r="D3" s="125"/>
    </row>
    <row r="4" spans="1:19" ht="15" customHeight="1" x14ac:dyDescent="0.2">
      <c r="A4" s="124" t="s">
        <v>48</v>
      </c>
      <c r="B4" s="126" t="s">
        <v>49</v>
      </c>
      <c r="C4" s="126"/>
      <c r="D4" s="126"/>
      <c r="E4" s="127"/>
    </row>
    <row r="5" spans="1:19" s="130" customFormat="1" ht="20.25" customHeight="1" x14ac:dyDescent="0.25">
      <c r="A5" s="128" t="s">
        <v>50</v>
      </c>
      <c r="B5" s="128"/>
      <c r="C5" s="129"/>
      <c r="D5" s="129"/>
      <c r="E5" s="129"/>
      <c r="F5" s="129"/>
      <c r="G5" s="129"/>
    </row>
    <row r="6" spans="1:19" s="130" customFormat="1" ht="27" customHeight="1" thickBot="1" x14ac:dyDescent="0.25">
      <c r="A6" s="131"/>
      <c r="B6" s="132" t="s">
        <v>51</v>
      </c>
      <c r="C6" s="132"/>
      <c r="D6" s="132"/>
      <c r="E6" s="132"/>
      <c r="F6" s="132"/>
      <c r="G6" s="132"/>
      <c r="H6" s="132"/>
      <c r="I6" s="132"/>
    </row>
    <row r="7" spans="1:19" s="130" customFormat="1" ht="20.25" customHeight="1" x14ac:dyDescent="0.25">
      <c r="A7" s="133" t="s">
        <v>52</v>
      </c>
      <c r="B7" s="133"/>
      <c r="C7" s="134"/>
      <c r="D7" s="135"/>
      <c r="E7" s="135"/>
      <c r="F7" s="135"/>
      <c r="G7" s="135"/>
    </row>
    <row r="8" spans="1:19" s="130" customFormat="1" ht="27" customHeight="1" thickBot="1" x14ac:dyDescent="0.25">
      <c r="A8" s="131"/>
      <c r="B8" s="132" t="s">
        <v>53</v>
      </c>
      <c r="C8" s="132"/>
      <c r="D8" s="132"/>
      <c r="E8" s="132"/>
      <c r="F8" s="132"/>
      <c r="G8" s="132"/>
      <c r="H8" s="132"/>
      <c r="I8" s="132"/>
    </row>
    <row r="9" spans="1:19" ht="15" customHeight="1" x14ac:dyDescent="0.2"/>
    <row r="10" spans="1:19" ht="15" customHeight="1" x14ac:dyDescent="0.2"/>
    <row r="11" spans="1:19" ht="11.25" customHeight="1" thickBot="1" x14ac:dyDescent="0.25"/>
    <row r="12" spans="1:19" s="136" customFormat="1" ht="13.5" thickBot="1" x14ac:dyDescent="0.25">
      <c r="B12" s="137" t="s">
        <v>54</v>
      </c>
      <c r="C12" s="138"/>
      <c r="D12" s="139"/>
      <c r="E12" s="137" t="s">
        <v>55</v>
      </c>
      <c r="F12" s="138"/>
      <c r="G12" s="139"/>
      <c r="H12" s="137" t="s">
        <v>56</v>
      </c>
      <c r="I12" s="138"/>
      <c r="J12" s="139"/>
      <c r="K12" s="137" t="s">
        <v>57</v>
      </c>
      <c r="L12" s="138"/>
      <c r="M12" s="139"/>
      <c r="N12" s="137" t="s">
        <v>58</v>
      </c>
      <c r="O12" s="138"/>
      <c r="P12" s="139"/>
      <c r="Q12" s="137" t="s">
        <v>59</v>
      </c>
      <c r="R12" s="138"/>
      <c r="S12" s="139"/>
    </row>
    <row r="13" spans="1:19" s="136" customFormat="1" ht="68.25" customHeight="1" x14ac:dyDescent="0.2">
      <c r="B13" s="140" t="s">
        <v>60</v>
      </c>
      <c r="C13" s="141"/>
      <c r="D13" s="142"/>
      <c r="E13" s="143" t="s">
        <v>61</v>
      </c>
      <c r="F13" s="141"/>
      <c r="G13" s="142"/>
      <c r="H13" s="143" t="s">
        <v>62</v>
      </c>
      <c r="I13" s="141"/>
      <c r="J13" s="142"/>
      <c r="K13" s="143" t="s">
        <v>63</v>
      </c>
      <c r="L13" s="141"/>
      <c r="M13" s="142"/>
      <c r="N13" s="143" t="s">
        <v>64</v>
      </c>
      <c r="O13" s="141"/>
      <c r="P13" s="142"/>
      <c r="Q13" s="143" t="s">
        <v>65</v>
      </c>
      <c r="R13" s="141"/>
      <c r="S13" s="142"/>
    </row>
    <row r="14" spans="1:19" s="148" customFormat="1" ht="11.25" customHeight="1" x14ac:dyDescent="0.2">
      <c r="A14" s="144"/>
      <c r="B14" s="145" t="s">
        <v>66</v>
      </c>
      <c r="C14" s="146"/>
      <c r="D14" s="147"/>
      <c r="E14" s="145" t="s">
        <v>66</v>
      </c>
      <c r="F14" s="146"/>
      <c r="G14" s="147"/>
      <c r="H14" s="145" t="s">
        <v>66</v>
      </c>
      <c r="I14" s="146"/>
      <c r="J14" s="147"/>
      <c r="K14" s="145" t="s">
        <v>66</v>
      </c>
      <c r="L14" s="146"/>
      <c r="M14" s="147"/>
      <c r="N14" s="145" t="s">
        <v>66</v>
      </c>
      <c r="O14" s="146"/>
      <c r="P14" s="147"/>
      <c r="Q14" s="145" t="s">
        <v>66</v>
      </c>
      <c r="R14" s="146"/>
      <c r="S14" s="147"/>
    </row>
    <row r="15" spans="1:19" s="148" customFormat="1" x14ac:dyDescent="0.2">
      <c r="A15" s="149" t="s">
        <v>40</v>
      </c>
      <c r="B15" s="150"/>
      <c r="C15" s="151"/>
      <c r="D15" s="152"/>
      <c r="E15" s="153"/>
      <c r="F15" s="154"/>
      <c r="G15" s="155"/>
      <c r="H15" s="153"/>
      <c r="I15" s="154"/>
      <c r="J15" s="155"/>
      <c r="K15" s="153"/>
      <c r="L15" s="154"/>
      <c r="M15" s="155"/>
      <c r="N15" s="153"/>
      <c r="O15" s="154"/>
      <c r="P15" s="155"/>
      <c r="Q15" s="153"/>
      <c r="R15" s="154"/>
      <c r="S15" s="155"/>
    </row>
    <row r="16" spans="1:19" s="148" customFormat="1" x14ac:dyDescent="0.2">
      <c r="A16" s="156" t="s">
        <v>41</v>
      </c>
      <c r="B16" s="157"/>
      <c r="C16" s="158"/>
      <c r="D16" s="159"/>
      <c r="E16" s="160"/>
      <c r="F16" s="161"/>
      <c r="G16" s="162"/>
      <c r="H16" s="160"/>
      <c r="I16" s="161"/>
      <c r="J16" s="162"/>
      <c r="K16" s="160"/>
      <c r="L16" s="161"/>
      <c r="M16" s="162"/>
      <c r="N16" s="160"/>
      <c r="O16" s="161"/>
      <c r="P16" s="162"/>
      <c r="Q16" s="160"/>
      <c r="R16" s="161"/>
      <c r="S16" s="162"/>
    </row>
    <row r="17" spans="1:19" s="148" customFormat="1" x14ac:dyDescent="0.2">
      <c r="A17" s="156" t="s">
        <v>42</v>
      </c>
      <c r="B17" s="157"/>
      <c r="C17" s="158"/>
      <c r="D17" s="159"/>
      <c r="E17" s="160"/>
      <c r="F17" s="161"/>
      <c r="G17" s="162"/>
      <c r="H17" s="160"/>
      <c r="I17" s="161"/>
      <c r="J17" s="162"/>
      <c r="K17" s="160"/>
      <c r="L17" s="161"/>
      <c r="M17" s="162"/>
      <c r="N17" s="160"/>
      <c r="O17" s="161"/>
      <c r="P17" s="162"/>
      <c r="Q17" s="160"/>
      <c r="R17" s="161"/>
      <c r="S17" s="162"/>
    </row>
    <row r="18" spans="1:19" s="164" customFormat="1" ht="7.5" customHeight="1" x14ac:dyDescent="0.2">
      <c r="A18" s="163"/>
      <c r="B18" s="163"/>
      <c r="C18" s="163"/>
      <c r="D18" s="163"/>
      <c r="E18" s="163"/>
      <c r="F18" s="163"/>
      <c r="G18" s="163"/>
      <c r="H18" s="163"/>
      <c r="I18" s="163"/>
      <c r="J18" s="163"/>
      <c r="K18" s="163"/>
      <c r="L18" s="163"/>
      <c r="M18" s="163"/>
      <c r="N18" s="163"/>
      <c r="O18" s="163"/>
      <c r="P18" s="163"/>
      <c r="Q18" s="163"/>
      <c r="R18" s="163"/>
      <c r="S18" s="163"/>
    </row>
    <row r="19" spans="1:19" s="165" customFormat="1" ht="6.75" customHeight="1" x14ac:dyDescent="0.2"/>
    <row r="21" spans="1:19" x14ac:dyDescent="0.2">
      <c r="A21" s="166"/>
      <c r="G21" s="167"/>
      <c r="H21" s="167"/>
    </row>
    <row r="22" spans="1:19" x14ac:dyDescent="0.2">
      <c r="A22" s="168" t="s">
        <v>67</v>
      </c>
      <c r="G22" s="167"/>
      <c r="H22" s="167"/>
      <c r="I22" s="167"/>
      <c r="J22" s="167"/>
    </row>
    <row r="23" spans="1:19" ht="15" x14ac:dyDescent="0.25">
      <c r="A23" s="169"/>
      <c r="B23" s="169"/>
      <c r="C23" s="170"/>
      <c r="F23" s="171"/>
      <c r="G23" s="167"/>
      <c r="H23" s="167"/>
      <c r="I23" s="167"/>
      <c r="J23" s="167"/>
    </row>
    <row r="24" spans="1:19" ht="15" x14ac:dyDescent="0.25">
      <c r="A24" s="169"/>
      <c r="B24" s="169"/>
      <c r="C24" s="170"/>
      <c r="F24" s="171"/>
      <c r="G24" s="167"/>
      <c r="H24" s="167"/>
      <c r="I24" s="167"/>
      <c r="J24" s="167"/>
    </row>
    <row r="25" spans="1:19" ht="15" x14ac:dyDescent="0.25">
      <c r="A25" s="169"/>
      <c r="B25" s="169"/>
      <c r="C25" s="170"/>
      <c r="F25" s="171"/>
      <c r="G25" s="167"/>
      <c r="H25" s="167"/>
      <c r="I25" s="167"/>
      <c r="J25" s="167"/>
    </row>
    <row r="26" spans="1:19" ht="15" x14ac:dyDescent="0.25">
      <c r="A26" s="169"/>
      <c r="B26" s="169"/>
      <c r="C26" s="170"/>
      <c r="F26" s="171"/>
      <c r="G26" s="167"/>
      <c r="H26" s="167"/>
      <c r="I26" s="167"/>
      <c r="J26" s="167"/>
    </row>
    <row r="27" spans="1:19" ht="15" x14ac:dyDescent="0.25">
      <c r="A27" s="169"/>
      <c r="B27" s="169"/>
      <c r="C27" s="170"/>
      <c r="F27" s="171"/>
      <c r="G27" s="167"/>
      <c r="H27" s="167"/>
      <c r="I27" s="167"/>
      <c r="J27" s="167"/>
    </row>
    <row r="28" spans="1:19" ht="15" x14ac:dyDescent="0.25">
      <c r="A28" s="169"/>
      <c r="B28" s="169"/>
      <c r="C28" s="170"/>
      <c r="F28" s="171"/>
      <c r="G28" s="167"/>
      <c r="H28" s="167"/>
      <c r="I28" s="167"/>
      <c r="J28" s="167"/>
    </row>
    <row r="29" spans="1:19" x14ac:dyDescent="0.2">
      <c r="I29" s="167"/>
      <c r="J29" s="167"/>
      <c r="K29" s="167"/>
      <c r="L29" s="167"/>
    </row>
    <row r="30" spans="1:19" x14ac:dyDescent="0.2">
      <c r="I30" s="167"/>
      <c r="J30" s="167"/>
      <c r="K30" s="167"/>
      <c r="L30" s="167"/>
      <c r="M30" s="167"/>
    </row>
    <row r="31" spans="1:19" x14ac:dyDescent="0.2">
      <c r="L31" s="167"/>
      <c r="M31" s="167"/>
    </row>
    <row r="32" spans="1:19" x14ac:dyDescent="0.2">
      <c r="L32" s="167"/>
      <c r="M32" s="167"/>
    </row>
    <row r="33" spans="1:13" x14ac:dyDescent="0.2">
      <c r="L33" s="167"/>
      <c r="M33" s="167"/>
    </row>
    <row r="34" spans="1:13" x14ac:dyDescent="0.2">
      <c r="L34" s="167"/>
      <c r="M34" s="167"/>
    </row>
    <row r="47" spans="1:13" x14ac:dyDescent="0.2">
      <c r="A47" s="172" t="s">
        <v>68</v>
      </c>
    </row>
  </sheetData>
  <mergeCells count="44">
    <mergeCell ref="B17:D17"/>
    <mergeCell ref="E17:G17"/>
    <mergeCell ref="H17:J17"/>
    <mergeCell ref="K17:M17"/>
    <mergeCell ref="N17:P17"/>
    <mergeCell ref="Q17:S17"/>
    <mergeCell ref="B16:D16"/>
    <mergeCell ref="E16:G16"/>
    <mergeCell ref="H16:J16"/>
    <mergeCell ref="K16:M16"/>
    <mergeCell ref="N16:P16"/>
    <mergeCell ref="Q16:S16"/>
    <mergeCell ref="B15:D15"/>
    <mergeCell ref="E15:G15"/>
    <mergeCell ref="H15:J15"/>
    <mergeCell ref="K15:M15"/>
    <mergeCell ref="N15:P15"/>
    <mergeCell ref="Q15:S15"/>
    <mergeCell ref="B14:D14"/>
    <mergeCell ref="E14:G14"/>
    <mergeCell ref="H14:J14"/>
    <mergeCell ref="K14:M14"/>
    <mergeCell ref="N14:P14"/>
    <mergeCell ref="Q14:S14"/>
    <mergeCell ref="N12:P12"/>
    <mergeCell ref="Q12:S12"/>
    <mergeCell ref="B13:D13"/>
    <mergeCell ref="E13:G13"/>
    <mergeCell ref="H13:J13"/>
    <mergeCell ref="K13:M13"/>
    <mergeCell ref="N13:P13"/>
    <mergeCell ref="Q13:S13"/>
    <mergeCell ref="A7:B7"/>
    <mergeCell ref="B8:I8"/>
    <mergeCell ref="B12:D12"/>
    <mergeCell ref="E12:G12"/>
    <mergeCell ref="H12:J12"/>
    <mergeCell ref="K12:M12"/>
    <mergeCell ref="A1:I1"/>
    <mergeCell ref="A2:I2"/>
    <mergeCell ref="B3:D3"/>
    <mergeCell ref="B4:D4"/>
    <mergeCell ref="A5:B5"/>
    <mergeCell ref="B6:I6"/>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1</vt:lpstr>
      <vt:lpstr>2</vt:lpstr>
      <vt:lpstr>3</vt:lpstr>
      <vt:lpstr>4</vt:lpstr>
      <vt:lpstr>5</vt:lpstr>
      <vt:lpstr>6</vt:lpstr>
      <vt:lpstr>Cost Summary</vt:lpstr>
      <vt:lpstr>Summary</vt:lpstr>
      <vt:lpstr>Evaluation</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Jamil, Hasan</cp:lastModifiedBy>
  <cp:lastPrinted>2013-06-21T21:40:12Z</cp:lastPrinted>
  <dcterms:created xsi:type="dcterms:W3CDTF">2013-06-21T21:38:22Z</dcterms:created>
  <dcterms:modified xsi:type="dcterms:W3CDTF">2022-05-23T15:28:39Z</dcterms:modified>
</cp:coreProperties>
</file>