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01_Archives\FY2022\Bid Evaluations - Clean\November\"/>
    </mc:Choice>
  </mc:AlternateContent>
  <bookViews>
    <workbookView xWindow="0" yWindow="0" windowWidth="28800" windowHeight="14235" tabRatio="791" activeTab="9"/>
  </bookViews>
  <sheets>
    <sheet name="Evaluator 1" sheetId="2" r:id="rId1"/>
    <sheet name="Evaluator 2" sheetId="3" r:id="rId2"/>
    <sheet name="Evaluator 3" sheetId="5" r:id="rId3"/>
    <sheet name="Evaluator 4" sheetId="9" r:id="rId4"/>
    <sheet name="Evaluator 5" sheetId="10" r:id="rId5"/>
    <sheet name="Evaluator 6" sheetId="14" r:id="rId6"/>
    <sheet name="Evaluator 7" sheetId="16" r:id="rId7"/>
    <sheet name="HUB Evaluator" sheetId="15" r:id="rId8"/>
    <sheet name="Pricing Score Calculation" sheetId="13" r:id="rId9"/>
    <sheet name="Summary" sheetId="1" r:id="rId10"/>
    <sheet name="Evaluation" sheetId="17" r:id="rId11"/>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52511"/>
</workbook>
</file>

<file path=xl/calcChain.xml><?xml version="1.0" encoding="utf-8"?>
<calcChain xmlns="http://schemas.openxmlformats.org/spreadsheetml/2006/main">
  <c r="J5" i="16" l="1"/>
  <c r="J4" i="16"/>
  <c r="J5" i="14"/>
  <c r="J4" i="14"/>
  <c r="J5" i="10"/>
  <c r="J4" i="10"/>
  <c r="J5" i="9"/>
  <c r="J4" i="9"/>
  <c r="J5" i="5"/>
  <c r="J4" i="5"/>
  <c r="J5" i="3"/>
  <c r="J4" i="3"/>
  <c r="J5" i="2" l="1"/>
  <c r="J4" i="2"/>
  <c r="A6" i="13" l="1"/>
  <c r="A5" i="13"/>
  <c r="K5" i="15"/>
  <c r="K4" i="15"/>
  <c r="M6" i="1" l="1"/>
  <c r="N6" i="1"/>
  <c r="O6" i="1"/>
  <c r="P6" i="1"/>
  <c r="Q6" i="1"/>
  <c r="R6" i="1"/>
  <c r="L6" i="1"/>
  <c r="D5" i="13" l="1"/>
  <c r="E5" i="13" s="1"/>
  <c r="D4" i="9" l="1"/>
  <c r="K4" i="9" s="1"/>
  <c r="D4" i="3"/>
  <c r="K4" i="3" s="1"/>
  <c r="C7" i="1" s="1"/>
  <c r="D4" i="2"/>
  <c r="K4" i="2" s="1"/>
  <c r="B7" i="1" s="1"/>
  <c r="D4" i="16"/>
  <c r="K4" i="16" s="1"/>
  <c r="H7" i="1" s="1"/>
  <c r="D4" i="10"/>
  <c r="K4" i="10" s="1"/>
  <c r="F7" i="1" s="1"/>
  <c r="D4" i="5"/>
  <c r="K4" i="5" s="1"/>
  <c r="D7" i="1" s="1"/>
  <c r="D4" i="14"/>
  <c r="K4" i="14" s="1"/>
  <c r="G7" i="1" s="1"/>
  <c r="E6" i="13"/>
  <c r="D5" i="10" l="1"/>
  <c r="K5" i="10" s="1"/>
  <c r="F8" i="1" s="1"/>
  <c r="P8" i="1" s="1"/>
  <c r="D5" i="2"/>
  <c r="K5" i="2" s="1"/>
  <c r="B8" i="1" s="1"/>
  <c r="L8" i="1" s="1"/>
  <c r="D5" i="16"/>
  <c r="K5" i="16" s="1"/>
  <c r="H8" i="1" s="1"/>
  <c r="R8" i="1" s="1"/>
  <c r="D5" i="5"/>
  <c r="K5" i="5" s="1"/>
  <c r="D8" i="1" s="1"/>
  <c r="N8" i="1" s="1"/>
  <c r="D5" i="9"/>
  <c r="K5" i="9" s="1"/>
  <c r="E8" i="1" s="1"/>
  <c r="D5" i="14"/>
  <c r="K5" i="14" s="1"/>
  <c r="G8" i="1" s="1"/>
  <c r="Q8" i="1" s="1"/>
  <c r="D5" i="3"/>
  <c r="K5" i="3" s="1"/>
  <c r="C8" i="1" s="1"/>
  <c r="M8" i="1" s="1"/>
  <c r="R7" i="1"/>
  <c r="N7" i="1"/>
  <c r="A8" i="1"/>
  <c r="A7" i="1"/>
  <c r="E7" i="1"/>
  <c r="M7" i="1" l="1"/>
  <c r="L7" i="1"/>
  <c r="P7" i="1"/>
  <c r="Q7" i="1"/>
  <c r="I7" i="1"/>
  <c r="O7" i="1"/>
  <c r="O8" i="1"/>
  <c r="S8" i="1" s="1"/>
  <c r="I8" i="1"/>
  <c r="S7" i="1" l="1"/>
  <c r="T7" i="1" s="1"/>
  <c r="T8" i="1" l="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<sst xmlns="http://schemas.openxmlformats.org/spreadsheetml/2006/main" count="145" uniqueCount="60">
  <si>
    <t xml:space="preserve">RESPONDENT SUMMARY </t>
  </si>
  <si>
    <t>Evaluator 1</t>
  </si>
  <si>
    <t>Evaluator 2</t>
  </si>
  <si>
    <t>Evaluator 3</t>
  </si>
  <si>
    <t>Evaluator 4</t>
  </si>
  <si>
    <t>Evaluator 5</t>
  </si>
  <si>
    <t>Criteria 1</t>
  </si>
  <si>
    <t>Criteria 2</t>
  </si>
  <si>
    <t>Criteria 3</t>
  </si>
  <si>
    <t>Criteria 4</t>
  </si>
  <si>
    <t>Criteria 5</t>
  </si>
  <si>
    <t>Criteria 6</t>
  </si>
  <si>
    <t>EVALUATION SUMMARY</t>
  </si>
  <si>
    <t>updated 11/17</t>
  </si>
  <si>
    <t>Rank of Average</t>
  </si>
  <si>
    <t>Rank</t>
  </si>
  <si>
    <t>Average Total Score</t>
  </si>
  <si>
    <t xml:space="preserve">Bidders </t>
  </si>
  <si>
    <t xml:space="preserve">Bidders Amount </t>
  </si>
  <si>
    <t>Lowest cost</t>
  </si>
  <si>
    <t>Score</t>
  </si>
  <si>
    <t>Points</t>
  </si>
  <si>
    <t>Technical</t>
  </si>
  <si>
    <t>RATIO FORMULA:  Points x (Lowest Cost / Bidders Amount)</t>
  </si>
  <si>
    <t>Avg of comm rank per vendor</t>
  </si>
  <si>
    <t>Criteria 7 (HUB)</t>
  </si>
  <si>
    <t>Total</t>
  </si>
  <si>
    <t>Evaluator 6</t>
  </si>
  <si>
    <t>Evaluator 7</t>
  </si>
  <si>
    <t>NOTE:  Purchasing recommends the ratio formula be used due to the cost difference between the highest and lowest bidder. The lowest cost received is divided by the bidder amount being evaluated and then multipled by the points (30%).  The lowest bidder will receive the full points (Highest Score).</t>
  </si>
  <si>
    <t xml:space="preserve">RFP730-21036 Building 545, Science Engineering And Research Center HVAC Upgrades And Roof Replacement </t>
  </si>
  <si>
    <t>Gutier, LLC</t>
  </si>
  <si>
    <t xml:space="preserve">J.T. Vaugh Construction </t>
  </si>
  <si>
    <t>BAFO</t>
  </si>
  <si>
    <t>University of Houston Evaluation Matrix $1 Million+</t>
  </si>
  <si>
    <t>RFP730-21036 Building 545, Science Engineering And Research Center HVAC Upgrades And Roof Replacement</t>
  </si>
  <si>
    <t>Name</t>
  </si>
  <si>
    <t>Evaluation Due Date</t>
  </si>
  <si>
    <t>October 8, 2021 @ Noon CST</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</si>
  <si>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</si>
  <si>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</si>
  <si>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</si>
  <si>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</si>
  <si>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</si>
  <si>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</si>
  <si>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</si>
  <si>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</si>
  <si>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</si>
  <si>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 Criteria 6</t>
  </si>
  <si>
    <t xml:space="preserve"> Criteria 7</t>
  </si>
  <si>
    <t>**ONLY PURCHASING WILL EVALUATE COST - EVERYONE ELSE LEAVE THIS BLANK**
Respondent’s Cost and Delivery Proposal (Section 4.2)</t>
  </si>
  <si>
    <t>Respondent’s qualifications and experience with a focus on renovations with short durations (Section 4.3</t>
  </si>
  <si>
    <t>Respondent’s qualifications and experience of Proposed Construction Team (Section 4.3)</t>
  </si>
  <si>
    <t>Respondent’s construction and execution plan (Section 4.4)</t>
  </si>
  <si>
    <t>Respondent’s project planning and scheduling (Section 4.5)</t>
  </si>
  <si>
    <t>Respondent’s safety management program (Section 4.6)</t>
  </si>
  <si>
    <t>**ONLY HUB WILL EVALUATE - EVERYONE ELSE LEAVE THIS BLANK**
Respondent’s Past HUB/MBE/WBE Goal Attainment and Quality of Procedures for UHS HUB Goal Attainment on this Project.</t>
  </si>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</sst>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_(* #,##0_);_(* \(#,##0\);_(* &quot;-&quot;??_);_(@_)"/>
    <numFmt numFmtId="165" formatCode="[$-F800]dddd\,\ mmmm\ dd\,\ yyyy"/>
  </numFmts>
  <fonts count="6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9"/>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1"/>
      <color rgb="FF006100"/>
      <name val="Calibri"/>
      <family val="2"/>
      <scheme val="minor"/>
    </font>
    <font>
      <sz val="10"/>
      <color theme="1"/>
      <name val="Arial"/>
      <family val="2"/>
    </font>
    <font>
      <u/>
      <sz val="11"/>
      <color theme="10"/>
      <name val="Calibri"/>
      <family val="2"/>
      <scheme val="minor"/>
    </font>
    <font>
      <b/>
      <u/>
      <sz val="11"/>
      <color theme="10"/>
      <name val="Calibri"/>
      <family val="2"/>
      <scheme val="minor"/>
    </font>
    <font>
      <b/>
      <sz val="8"/>
      <color rgb="FFFF0000"/>
      <name val="Arial"/>
      <family val="2"/>
    </font>
    <font>
      <b/>
      <sz val="8"/>
      <name val="Arial"/>
      <family val="2"/>
    </font>
    <font>
      <b/>
      <sz val="9"/>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C6EFCE"/>
      </patternFill>
    </fill>
    <fill>
      <patternFill patternType="solid">
        <fgColor theme="0" tint="-0.14999847407452621"/>
        <bgColor indexed="64"/>
      </patternFill>
    </fill>
    <fill>
      <patternFill patternType="solid">
        <fgColor theme="0" tint="-0.34998626667073579"/>
        <bgColor indexed="64"/>
      </patternFill>
    </fill>
  </fills>
  <borders count="3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style="hair">
        <color auto="1"/>
      </top>
      <bottom style="hair">
        <color auto="1"/>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24">
    <xf numFmtId="0" fontId="0" fillId="0" borderId="0"/>
    <xf numFmtId="44" fontId="22" fillId="0" borderId="0" applyFont="0" applyFill="0" applyBorder="0" applyAlignment="0" applyProtection="0"/>
    <xf numFmtId="0" fontId="22" fillId="0" borderId="0"/>
    <xf numFmtId="0" fontId="19" fillId="0" borderId="0"/>
    <xf numFmtId="0" fontId="19" fillId="0" borderId="0"/>
    <xf numFmtId="0" fontId="22" fillId="2" borderId="1" applyNumberFormat="0" applyFont="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20" borderId="0" applyNumberFormat="0" applyBorder="0" applyAlignment="0" applyProtection="0"/>
    <xf numFmtId="0" fontId="26" fillId="4" borderId="0" applyNumberFormat="0" applyBorder="0" applyAlignment="0" applyProtection="0"/>
    <xf numFmtId="0" fontId="27" fillId="21" borderId="2" applyNumberFormat="0" applyAlignment="0" applyProtection="0"/>
    <xf numFmtId="0" fontId="28" fillId="22" borderId="3" applyNumberFormat="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0" borderId="4" applyNumberFormat="0" applyFill="0" applyAlignment="0" applyProtection="0"/>
    <xf numFmtId="0" fontId="32" fillId="0" borderId="5" applyNumberFormat="0" applyFill="0" applyAlignment="0" applyProtection="0"/>
    <xf numFmtId="0" fontId="33" fillId="0" borderId="6" applyNumberFormat="0" applyFill="0" applyAlignment="0" applyProtection="0"/>
    <xf numFmtId="0" fontId="33" fillId="0" borderId="0" applyNumberFormat="0" applyFill="0" applyBorder="0" applyAlignment="0" applyProtection="0"/>
    <xf numFmtId="0" fontId="34" fillId="8" borderId="2" applyNumberFormat="0" applyAlignment="0" applyProtection="0"/>
    <xf numFmtId="0" fontId="35" fillId="0" borderId="7" applyNumberFormat="0" applyFill="0" applyAlignment="0" applyProtection="0"/>
    <xf numFmtId="0" fontId="36" fillId="23" borderId="0" applyNumberFormat="0" applyBorder="0" applyAlignment="0" applyProtection="0"/>
    <xf numFmtId="0" fontId="23" fillId="2" borderId="1" applyNumberFormat="0" applyFont="0" applyAlignment="0" applyProtection="0"/>
    <xf numFmtId="0" fontId="37" fillId="21"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18"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20" borderId="0" applyNumberFormat="0" applyBorder="0" applyAlignment="0" applyProtection="0"/>
    <xf numFmtId="0" fontId="26" fillId="4" borderId="0" applyNumberFormat="0" applyBorder="0" applyAlignment="0" applyProtection="0"/>
    <xf numFmtId="0" fontId="27" fillId="21" borderId="2" applyNumberFormat="0" applyAlignment="0" applyProtection="0"/>
    <xf numFmtId="0" fontId="28" fillId="22" borderId="3" applyNumberFormat="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0" borderId="4" applyNumberFormat="0" applyFill="0" applyAlignment="0" applyProtection="0"/>
    <xf numFmtId="0" fontId="32" fillId="0" borderId="5" applyNumberFormat="0" applyFill="0" applyAlignment="0" applyProtection="0"/>
    <xf numFmtId="0" fontId="33" fillId="0" borderId="6" applyNumberFormat="0" applyFill="0" applyAlignment="0" applyProtection="0"/>
    <xf numFmtId="0" fontId="33" fillId="0" borderId="0" applyNumberFormat="0" applyFill="0" applyBorder="0" applyAlignment="0" applyProtection="0"/>
    <xf numFmtId="0" fontId="34" fillId="8" borderId="2" applyNumberFormat="0" applyAlignment="0" applyProtection="0"/>
    <xf numFmtId="0" fontId="35" fillId="0" borderId="7" applyNumberFormat="0" applyFill="0" applyAlignment="0" applyProtection="0"/>
    <xf numFmtId="0" fontId="36" fillId="23" borderId="0" applyNumberFormat="0" applyBorder="0" applyAlignment="0" applyProtection="0"/>
    <xf numFmtId="0" fontId="37" fillId="21"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22" fillId="0" borderId="0"/>
    <xf numFmtId="0" fontId="22" fillId="2" borderId="1" applyNumberFormat="0" applyFont="0" applyAlignment="0" applyProtection="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22" fillId="0" borderId="0"/>
    <xf numFmtId="0" fontId="22" fillId="2" borderId="1" applyNumberFormat="0" applyFont="0" applyAlignment="0" applyProtection="0"/>
    <xf numFmtId="0" fontId="10" fillId="0" borderId="0"/>
    <xf numFmtId="0" fontId="50" fillId="27" borderId="0" applyNumberFormat="0" applyBorder="0" applyAlignment="0" applyProtection="0"/>
    <xf numFmtId="0" fontId="9" fillId="0" borderId="0"/>
    <xf numFmtId="0" fontId="9" fillId="0" borderId="0"/>
    <xf numFmtId="0" fontId="8" fillId="0" borderId="0"/>
    <xf numFmtId="0" fontId="8" fillId="0" borderId="0"/>
    <xf numFmtId="44" fontId="23" fillId="0" borderId="0" applyFont="0" applyFill="0" applyBorder="0" applyAlignment="0" applyProtection="0"/>
    <xf numFmtId="0" fontId="7" fillId="0" borderId="0"/>
    <xf numFmtId="43" fontId="22" fillId="0" borderId="0" applyFont="0" applyFill="0" applyBorder="0" applyAlignment="0" applyProtection="0"/>
    <xf numFmtId="0" fontId="6" fillId="0" borderId="0"/>
    <xf numFmtId="0" fontId="5" fillId="0" borderId="0"/>
    <xf numFmtId="0" fontId="5" fillId="0" borderId="0"/>
    <xf numFmtId="9" fontId="5"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52" fillId="0" borderId="0" applyNumberFormat="0" applyFill="0" applyBorder="0" applyAlignment="0" applyProtection="0"/>
  </cellStyleXfs>
  <cellXfs count="135">
    <xf numFmtId="0" fontId="0" fillId="0" borderId="0" xfId="0"/>
    <xf numFmtId="0" fontId="0" fillId="0" borderId="0" xfId="0" applyBorder="1"/>
    <xf numFmtId="0" fontId="20" fillId="0" borderId="0" xfId="0" applyFont="1" applyBorder="1" applyAlignment="1"/>
    <xf numFmtId="0" fontId="0" fillId="0" borderId="0" xfId="0" applyBorder="1"/>
    <xf numFmtId="0" fontId="20" fillId="0" borderId="0" xfId="0" applyFont="1" applyBorder="1" applyAlignment="1"/>
    <xf numFmtId="0" fontId="22" fillId="0" borderId="0" xfId="0" applyFont="1"/>
    <xf numFmtId="0" fontId="0" fillId="0" borderId="0" xfId="0"/>
    <xf numFmtId="0" fontId="20" fillId="0" borderId="0" xfId="0" applyFont="1" applyBorder="1" applyAlignment="1">
      <alignment horizontal="left"/>
    </xf>
    <xf numFmtId="0" fontId="43" fillId="0" borderId="0" xfId="0" applyFont="1" applyBorder="1" applyAlignment="1">
      <alignment horizontal="left"/>
    </xf>
    <xf numFmtId="0" fontId="20" fillId="26" borderId="0" xfId="0" applyFont="1" applyFill="1" applyAlignment="1">
      <alignment horizontal="center" vertical="center"/>
    </xf>
    <xf numFmtId="0" fontId="47" fillId="0" borderId="10" xfId="100" applyFont="1" applyBorder="1" applyAlignment="1">
      <alignment horizontal="right"/>
    </xf>
    <xf numFmtId="0" fontId="49" fillId="0" borderId="10" xfId="100" applyFont="1" applyFill="1" applyBorder="1" applyAlignment="1">
      <alignment horizontal="right"/>
    </xf>
    <xf numFmtId="0" fontId="47" fillId="0" borderId="0" xfId="98" applyFont="1" applyAlignment="1"/>
    <xf numFmtId="2" fontId="0" fillId="0" borderId="0" xfId="0" applyNumberFormat="1"/>
    <xf numFmtId="0" fontId="47" fillId="0" borderId="21" xfId="98" applyFont="1" applyBorder="1" applyAlignment="1">
      <alignment vertical="center"/>
    </xf>
    <xf numFmtId="0" fontId="0" fillId="0" borderId="0" xfId="0" applyFill="1"/>
    <xf numFmtId="44" fontId="42" fillId="24" borderId="0" xfId="106" applyFont="1" applyFill="1"/>
    <xf numFmtId="0" fontId="49" fillId="0" borderId="10" xfId="100" applyFont="1" applyBorder="1" applyAlignment="1">
      <alignment horizontal="right"/>
    </xf>
    <xf numFmtId="2" fontId="48" fillId="0" borderId="0" xfId="98" applyNumberFormat="1" applyFont="1"/>
    <xf numFmtId="2" fontId="48" fillId="0" borderId="0" xfId="0" applyNumberFormat="1" applyFont="1"/>
    <xf numFmtId="0" fontId="48" fillId="0" borderId="0" xfId="98" applyFont="1"/>
    <xf numFmtId="0" fontId="22" fillId="0" borderId="0" xfId="98" applyFont="1"/>
    <xf numFmtId="0" fontId="43" fillId="26" borderId="0" xfId="0" applyFont="1" applyFill="1" applyAlignment="1">
      <alignment horizontal="center" vertical="center"/>
    </xf>
    <xf numFmtId="0" fontId="44" fillId="26" borderId="0" xfId="0" applyFont="1" applyFill="1" applyAlignment="1">
      <alignment horizontal="center" vertical="center"/>
    </xf>
    <xf numFmtId="0" fontId="21" fillId="26" borderId="0" xfId="0" applyFont="1" applyFill="1" applyAlignment="1">
      <alignment horizontal="center" vertical="center"/>
    </xf>
    <xf numFmtId="0" fontId="44" fillId="26" borderId="0" xfId="0" applyFont="1" applyFill="1" applyBorder="1" applyAlignment="1">
      <alignment horizontal="center" vertical="center"/>
    </xf>
    <xf numFmtId="0" fontId="20" fillId="26" borderId="0" xfId="0" applyFont="1" applyFill="1" applyBorder="1" applyAlignment="1">
      <alignment horizontal="center" vertical="center"/>
    </xf>
    <xf numFmtId="0" fontId="20" fillId="26" borderId="0" xfId="0" applyFont="1" applyFill="1" applyBorder="1" applyAlignment="1">
      <alignment horizontal="center" vertical="center" textRotation="90" wrapText="1"/>
    </xf>
    <xf numFmtId="0" fontId="20" fillId="26" borderId="14" xfId="0" applyFont="1" applyFill="1" applyBorder="1" applyAlignment="1">
      <alignment horizontal="center" vertical="center" textRotation="90" wrapText="1"/>
    </xf>
    <xf numFmtId="0" fontId="41" fillId="25" borderId="14" xfId="0" applyFont="1" applyFill="1" applyBorder="1" applyAlignment="1">
      <alignment horizontal="center" vertical="center" textRotation="90" wrapText="1"/>
    </xf>
    <xf numFmtId="0" fontId="21" fillId="26" borderId="11" xfId="0" applyFont="1" applyFill="1" applyBorder="1" applyAlignment="1">
      <alignment horizontal="center" vertical="center"/>
    </xf>
    <xf numFmtId="2" fontId="21" fillId="26" borderId="11" xfId="0" applyNumberFormat="1" applyFont="1" applyFill="1" applyBorder="1" applyAlignment="1">
      <alignment horizontal="center" vertical="center"/>
    </xf>
    <xf numFmtId="4" fontId="21" fillId="26" borderId="13" xfId="0" applyNumberFormat="1" applyFont="1" applyFill="1" applyBorder="1" applyAlignment="1">
      <alignment horizontal="center" vertical="center"/>
    </xf>
    <xf numFmtId="0" fontId="21" fillId="26" borderId="13" xfId="0" applyFont="1" applyFill="1" applyBorder="1" applyAlignment="1">
      <alignment horizontal="center" vertical="center"/>
    </xf>
    <xf numFmtId="0" fontId="44" fillId="26" borderId="13" xfId="101" applyFont="1" applyFill="1" applyBorder="1" applyAlignment="1">
      <alignment horizontal="center" vertical="center"/>
    </xf>
    <xf numFmtId="0" fontId="21" fillId="24" borderId="11" xfId="0" applyFont="1" applyFill="1" applyBorder="1" applyAlignment="1">
      <alignment horizontal="center" vertical="center"/>
    </xf>
    <xf numFmtId="2" fontId="21" fillId="24" borderId="11" xfId="0" applyNumberFormat="1" applyFont="1" applyFill="1" applyBorder="1" applyAlignment="1">
      <alignment horizontal="center" vertical="center"/>
    </xf>
    <xf numFmtId="4" fontId="21" fillId="24" borderId="22" xfId="0" applyNumberFormat="1" applyFont="1" applyFill="1" applyBorder="1" applyAlignment="1">
      <alignment horizontal="center" vertical="center"/>
    </xf>
    <xf numFmtId="0" fontId="21" fillId="24" borderId="12" xfId="0" applyFont="1" applyFill="1" applyBorder="1" applyAlignment="1">
      <alignment horizontal="center" vertical="center"/>
    </xf>
    <xf numFmtId="0" fontId="21" fillId="24" borderId="22" xfId="0" applyFont="1" applyFill="1" applyBorder="1" applyAlignment="1">
      <alignment horizontal="center" vertical="center"/>
    </xf>
    <xf numFmtId="0" fontId="21" fillId="24" borderId="0" xfId="0" applyFont="1" applyFill="1" applyAlignment="1">
      <alignment horizontal="center" vertical="center"/>
    </xf>
    <xf numFmtId="0" fontId="45" fillId="26" borderId="0" xfId="0" applyFont="1" applyFill="1" applyAlignment="1">
      <alignment horizontal="center" vertical="center"/>
    </xf>
    <xf numFmtId="0" fontId="21" fillId="24" borderId="13" xfId="0" applyFont="1" applyFill="1" applyBorder="1" applyAlignment="1">
      <alignment horizontal="center" vertical="center"/>
    </xf>
    <xf numFmtId="0" fontId="22" fillId="0" borderId="0" xfId="98" applyFont="1"/>
    <xf numFmtId="0" fontId="22" fillId="0" borderId="0" xfId="98" applyFont="1"/>
    <xf numFmtId="0" fontId="22" fillId="0" borderId="0" xfId="98" applyFont="1"/>
    <xf numFmtId="0" fontId="22" fillId="0" borderId="0" xfId="98" applyFont="1"/>
    <xf numFmtId="0" fontId="22" fillId="0" borderId="0" xfId="98" applyFont="1"/>
    <xf numFmtId="0" fontId="22" fillId="0" borderId="0" xfId="98" applyFont="1"/>
    <xf numFmtId="0" fontId="0" fillId="0" borderId="0" xfId="0" applyAlignment="1">
      <alignment horizontal="right"/>
    </xf>
    <xf numFmtId="0" fontId="22" fillId="0" borderId="0" xfId="98" applyFont="1"/>
    <xf numFmtId="0" fontId="20" fillId="26" borderId="0" xfId="98" applyFont="1" applyFill="1" applyAlignment="1">
      <alignment wrapText="1"/>
    </xf>
    <xf numFmtId="0" fontId="22" fillId="26" borderId="0" xfId="98" applyFont="1" applyFill="1"/>
    <xf numFmtId="0" fontId="21" fillId="26" borderId="0" xfId="98" applyFont="1" applyFill="1"/>
    <xf numFmtId="0" fontId="46" fillId="26" borderId="0" xfId="122" applyFont="1" applyFill="1" applyBorder="1" applyAlignment="1">
      <alignment horizontal="left"/>
    </xf>
    <xf numFmtId="0" fontId="51" fillId="26" borderId="0" xfId="122" applyFont="1" applyFill="1" applyBorder="1" applyAlignment="1"/>
    <xf numFmtId="0" fontId="53" fillId="26" borderId="0" xfId="123" applyFont="1" applyFill="1" applyAlignment="1">
      <alignment wrapText="1"/>
    </xf>
    <xf numFmtId="0" fontId="22" fillId="26" borderId="0" xfId="98" applyFont="1" applyFill="1" applyAlignment="1"/>
    <xf numFmtId="0" fontId="22" fillId="24" borderId="27" xfId="98" applyFont="1" applyFill="1" applyBorder="1" applyAlignment="1" applyProtection="1">
      <alignment horizontal="center" wrapText="1"/>
      <protection locked="0"/>
    </xf>
    <xf numFmtId="0" fontId="53" fillId="26" borderId="0" xfId="123" applyFont="1" applyFill="1" applyAlignment="1"/>
    <xf numFmtId="0" fontId="53" fillId="26" borderId="0" xfId="123" applyFont="1" applyFill="1" applyAlignment="1">
      <alignment horizontal="left"/>
    </xf>
    <xf numFmtId="0" fontId="22" fillId="26" borderId="0" xfId="98" applyFont="1" applyFill="1" applyAlignment="1">
      <alignment horizontal="center"/>
    </xf>
    <xf numFmtId="0" fontId="55" fillId="26" borderId="0" xfId="98" applyFont="1" applyFill="1" applyAlignment="1">
      <alignment wrapText="1"/>
    </xf>
    <xf numFmtId="0" fontId="55" fillId="26" borderId="0" xfId="98" applyFont="1" applyFill="1" applyAlignment="1">
      <alignment horizontal="center" wrapText="1"/>
    </xf>
    <xf numFmtId="0" fontId="56" fillId="26" borderId="11" xfId="98" applyFont="1" applyFill="1" applyBorder="1" applyAlignment="1">
      <alignment wrapText="1"/>
    </xf>
    <xf numFmtId="0" fontId="56" fillId="26" borderId="12" xfId="98" applyFont="1" applyFill="1" applyBorder="1" applyAlignment="1">
      <alignment wrapText="1"/>
    </xf>
    <xf numFmtId="0" fontId="22" fillId="29" borderId="0" xfId="98" applyFont="1" applyFill="1" applyBorder="1"/>
    <xf numFmtId="0" fontId="22" fillId="29" borderId="35" xfId="98" applyFont="1" applyFill="1" applyBorder="1"/>
    <xf numFmtId="0" fontId="22" fillId="26" borderId="10" xfId="98" applyFont="1" applyFill="1" applyBorder="1"/>
    <xf numFmtId="0" fontId="49" fillId="26" borderId="0" xfId="98" applyFont="1" applyFill="1"/>
    <xf numFmtId="0" fontId="22" fillId="26" borderId="0" xfId="98" applyFont="1" applyFill="1" applyAlignment="1">
      <alignment wrapText="1"/>
    </xf>
    <xf numFmtId="0" fontId="57" fillId="0" borderId="0" xfId="122" applyFont="1" applyAlignment="1">
      <alignment horizontal="left"/>
    </xf>
    <xf numFmtId="0" fontId="52" fillId="26" borderId="0" xfId="123" applyFill="1"/>
    <xf numFmtId="0" fontId="45" fillId="26" borderId="0" xfId="98" applyFont="1" applyFill="1"/>
    <xf numFmtId="0" fontId="46" fillId="0" borderId="10" xfId="100" applyFont="1" applyBorder="1" applyAlignment="1">
      <alignment horizontal="center"/>
    </xf>
    <xf numFmtId="0" fontId="47" fillId="0" borderId="0" xfId="98" applyFont="1" applyAlignment="1">
      <alignment horizontal="left"/>
    </xf>
    <xf numFmtId="1" fontId="22" fillId="0" borderId="23" xfId="1" applyNumberFormat="1" applyFont="1" applyBorder="1" applyAlignment="1">
      <alignment horizontal="center" vertical="center"/>
    </xf>
    <xf numFmtId="1" fontId="22" fillId="0" borderId="0" xfId="1" applyNumberFormat="1" applyFont="1" applyAlignment="1">
      <alignment horizontal="center" vertical="center"/>
    </xf>
    <xf numFmtId="44" fontId="42" fillId="0" borderId="23" xfId="106" applyFont="1" applyBorder="1" applyAlignment="1">
      <alignment horizontal="center" vertical="center"/>
    </xf>
    <xf numFmtId="44" fontId="42" fillId="0" borderId="0" xfId="106" applyFont="1" applyAlignment="1">
      <alignment horizontal="center" vertical="center"/>
    </xf>
    <xf numFmtId="0" fontId="47" fillId="24" borderId="21" xfId="98" applyFont="1" applyFill="1" applyBorder="1" applyAlignment="1">
      <alignment horizontal="left" vertical="center"/>
    </xf>
    <xf numFmtId="0" fontId="0" fillId="24" borderId="0" xfId="0" applyFill="1" applyAlignment="1">
      <alignment horizontal="left" wrapText="1"/>
    </xf>
    <xf numFmtId="164" fontId="46" fillId="25" borderId="20" xfId="108" applyNumberFormat="1" applyFont="1" applyFill="1" applyBorder="1" applyAlignment="1">
      <alignment horizontal="left" vertical="center" wrapText="1"/>
    </xf>
    <xf numFmtId="164" fontId="46" fillId="25" borderId="18" xfId="108" applyNumberFormat="1" applyFont="1" applyFill="1" applyBorder="1" applyAlignment="1">
      <alignment horizontal="left" vertical="center" wrapText="1"/>
    </xf>
    <xf numFmtId="164" fontId="46" fillId="25" borderId="16" xfId="108" applyNumberFormat="1" applyFont="1" applyFill="1" applyBorder="1" applyAlignment="1">
      <alignment horizontal="left" vertical="center" wrapText="1"/>
    </xf>
    <xf numFmtId="164" fontId="46" fillId="25" borderId="20" xfId="108" applyNumberFormat="1" applyFont="1" applyFill="1" applyBorder="1" applyAlignment="1">
      <alignment horizontal="right" vertical="center" wrapText="1"/>
    </xf>
    <xf numFmtId="164" fontId="46" fillId="25" borderId="18" xfId="108" applyNumberFormat="1" applyFont="1" applyFill="1" applyBorder="1" applyAlignment="1">
      <alignment horizontal="right" vertical="center" wrapText="1"/>
    </xf>
    <xf numFmtId="164" fontId="46" fillId="25" borderId="16" xfId="108" applyNumberFormat="1" applyFont="1" applyFill="1" applyBorder="1" applyAlignment="1">
      <alignment horizontal="right" vertical="center" wrapText="1"/>
    </xf>
    <xf numFmtId="164" fontId="46" fillId="25" borderId="19" xfId="108" applyNumberFormat="1" applyFont="1" applyFill="1" applyBorder="1" applyAlignment="1">
      <alignment horizontal="right" vertical="center" wrapText="1"/>
    </xf>
    <xf numFmtId="164" fontId="46" fillId="25" borderId="17" xfId="108" applyNumberFormat="1" applyFont="1" applyFill="1" applyBorder="1" applyAlignment="1">
      <alignment horizontal="right" vertical="center" wrapText="1"/>
    </xf>
    <xf numFmtId="164" fontId="46" fillId="25" borderId="15" xfId="108" applyNumberFormat="1" applyFont="1" applyFill="1" applyBorder="1" applyAlignment="1">
      <alignment horizontal="right" vertical="center" wrapText="1"/>
    </xf>
    <xf numFmtId="0" fontId="43" fillId="26" borderId="0" xfId="0" applyFont="1" applyFill="1" applyAlignment="1">
      <alignment horizontal="center" vertical="center"/>
    </xf>
    <xf numFmtId="0" fontId="43" fillId="0" borderId="0" xfId="0" applyFont="1" applyFill="1" applyAlignment="1">
      <alignment horizontal="center" vertical="center"/>
    </xf>
    <xf numFmtId="0" fontId="22" fillId="0" borderId="0" xfId="0" applyFont="1" applyFill="1" applyAlignment="1">
      <alignment horizontal="center" vertical="center"/>
    </xf>
    <xf numFmtId="0" fontId="22" fillId="26" borderId="22" xfId="98" applyFont="1" applyFill="1" applyBorder="1" applyAlignment="1" applyProtection="1">
      <alignment horizontal="center"/>
      <protection locked="0"/>
    </xf>
    <xf numFmtId="0" fontId="22" fillId="26" borderId="12" xfId="98" applyFont="1" applyFill="1" applyBorder="1" applyAlignment="1" applyProtection="1">
      <alignment horizontal="center"/>
      <protection locked="0"/>
    </xf>
    <xf numFmtId="0" fontId="22" fillId="26" borderId="34" xfId="98" applyFont="1" applyFill="1" applyBorder="1" applyAlignment="1" applyProtection="1">
      <alignment horizontal="center"/>
      <protection locked="0"/>
    </xf>
    <xf numFmtId="0" fontId="22" fillId="26" borderId="22" xfId="98" applyFont="1" applyFill="1" applyBorder="1" applyAlignment="1">
      <alignment horizontal="center"/>
    </xf>
    <xf numFmtId="0" fontId="22" fillId="26" borderId="12" xfId="98" applyFont="1" applyFill="1" applyBorder="1" applyAlignment="1">
      <alignment horizontal="center"/>
    </xf>
    <xf numFmtId="0" fontId="22" fillId="26" borderId="34" xfId="98" applyFont="1" applyFill="1" applyBorder="1" applyAlignment="1">
      <alignment horizontal="center"/>
    </xf>
    <xf numFmtId="0" fontId="22" fillId="24" borderId="22" xfId="98" applyFont="1" applyFill="1" applyBorder="1" applyAlignment="1" applyProtection="1">
      <alignment horizontal="center"/>
      <protection locked="0"/>
    </xf>
    <xf numFmtId="0" fontId="22" fillId="24" borderId="12" xfId="98" applyFont="1" applyFill="1" applyBorder="1" applyAlignment="1" applyProtection="1">
      <alignment horizontal="center"/>
      <protection locked="0"/>
    </xf>
    <xf numFmtId="0" fontId="22" fillId="24" borderId="34" xfId="98" applyFont="1" applyFill="1" applyBorder="1" applyAlignment="1" applyProtection="1">
      <alignment horizontal="center"/>
      <protection locked="0"/>
    </xf>
    <xf numFmtId="0" fontId="55" fillId="25" borderId="30" xfId="98" applyFont="1" applyFill="1" applyBorder="1" applyAlignment="1">
      <alignment horizontal="center" wrapText="1"/>
    </xf>
    <xf numFmtId="0" fontId="55" fillId="25" borderId="31" xfId="98" applyFont="1" applyFill="1" applyBorder="1" applyAlignment="1">
      <alignment horizontal="center" wrapText="1"/>
    </xf>
    <xf numFmtId="0" fontId="55" fillId="25" borderId="32" xfId="98" applyFont="1" applyFill="1" applyBorder="1" applyAlignment="1">
      <alignment horizontal="center" wrapText="1"/>
    </xf>
    <xf numFmtId="0" fontId="22" fillId="26" borderId="13" xfId="98" applyFont="1" applyFill="1" applyBorder="1" applyAlignment="1">
      <alignment horizontal="center"/>
    </xf>
    <xf numFmtId="0" fontId="22" fillId="26" borderId="11" xfId="98" applyFont="1" applyFill="1" applyBorder="1" applyAlignment="1">
      <alignment horizontal="center"/>
    </xf>
    <xf numFmtId="0" fontId="22" fillId="26" borderId="33" xfId="98" applyFont="1" applyFill="1" applyBorder="1" applyAlignment="1">
      <alignment horizontal="center"/>
    </xf>
    <xf numFmtId="0" fontId="22" fillId="24" borderId="13" xfId="98" applyFont="1" applyFill="1" applyBorder="1" applyAlignment="1" applyProtection="1">
      <alignment horizontal="center"/>
      <protection locked="0"/>
    </xf>
    <xf numFmtId="0" fontId="22" fillId="24" borderId="11" xfId="98" applyFont="1" applyFill="1" applyBorder="1" applyAlignment="1" applyProtection="1">
      <alignment horizontal="center"/>
      <protection locked="0"/>
    </xf>
    <xf numFmtId="0" fontId="22" fillId="24" borderId="33" xfId="98" applyFont="1" applyFill="1" applyBorder="1" applyAlignment="1" applyProtection="1">
      <alignment horizontal="center"/>
      <protection locked="0"/>
    </xf>
    <xf numFmtId="0" fontId="22" fillId="26" borderId="13" xfId="98" applyFont="1" applyFill="1" applyBorder="1" applyAlignment="1" applyProtection="1">
      <alignment horizontal="center"/>
      <protection locked="0"/>
    </xf>
    <xf numFmtId="0" fontId="22" fillId="26" borderId="11" xfId="98" applyFont="1" applyFill="1" applyBorder="1" applyAlignment="1" applyProtection="1">
      <alignment horizontal="center"/>
      <protection locked="0"/>
    </xf>
    <xf numFmtId="0" fontId="22" fillId="26" borderId="33" xfId="98" applyFont="1" applyFill="1" applyBorder="1" applyAlignment="1" applyProtection="1">
      <alignment horizontal="center"/>
      <protection locked="0"/>
    </xf>
    <xf numFmtId="0" fontId="47" fillId="28" borderId="28" xfId="98" applyFont="1" applyFill="1" applyBorder="1" applyAlignment="1">
      <alignment horizontal="left"/>
    </xf>
    <xf numFmtId="0" fontId="47" fillId="28" borderId="23" xfId="98" applyFont="1" applyFill="1" applyBorder="1" applyAlignment="1">
      <alignment horizontal="left"/>
    </xf>
    <xf numFmtId="0" fontId="47" fillId="28" borderId="29" xfId="98" applyFont="1" applyFill="1" applyBorder="1" applyAlignment="1">
      <alignment horizontal="left"/>
    </xf>
    <xf numFmtId="0" fontId="54" fillId="26" borderId="28" xfId="98" applyFont="1" applyFill="1" applyBorder="1" applyAlignment="1">
      <alignment horizontal="center" vertical="center" wrapText="1"/>
    </xf>
    <xf numFmtId="0" fontId="45" fillId="26" borderId="23" xfId="98" applyFont="1" applyFill="1" applyBorder="1" applyAlignment="1">
      <alignment horizontal="center" vertical="center" wrapText="1"/>
    </xf>
    <xf numFmtId="0" fontId="45" fillId="26" borderId="29" xfId="98" applyFont="1" applyFill="1" applyBorder="1" applyAlignment="1">
      <alignment horizontal="center" vertical="center" wrapText="1"/>
    </xf>
    <xf numFmtId="0" fontId="55" fillId="26" borderId="28" xfId="98" applyFont="1" applyFill="1" applyBorder="1" applyAlignment="1">
      <alignment horizontal="center" vertical="center" wrapText="1"/>
    </xf>
    <xf numFmtId="0" fontId="55" fillId="26" borderId="23" xfId="98" applyFont="1" applyFill="1" applyBorder="1" applyAlignment="1">
      <alignment horizontal="center" vertical="center" wrapText="1"/>
    </xf>
    <xf numFmtId="0" fontId="55" fillId="26" borderId="29" xfId="98" applyFont="1" applyFill="1" applyBorder="1" applyAlignment="1">
      <alignment horizontal="center" vertical="center" wrapText="1"/>
    </xf>
    <xf numFmtId="0" fontId="54" fillId="26" borderId="23" xfId="98" applyFont="1" applyFill="1" applyBorder="1" applyAlignment="1">
      <alignment horizontal="center" vertical="center" wrapText="1"/>
    </xf>
    <xf numFmtId="0" fontId="54" fillId="26" borderId="29" xfId="98" applyFont="1" applyFill="1" applyBorder="1" applyAlignment="1">
      <alignment horizontal="center" vertical="center" wrapText="1"/>
    </xf>
    <xf numFmtId="0" fontId="53" fillId="26" borderId="0" xfId="123" applyFont="1" applyFill="1" applyAlignment="1">
      <alignment horizontal="left"/>
    </xf>
    <xf numFmtId="0" fontId="42" fillId="26" borderId="0" xfId="98" applyFont="1" applyFill="1" applyAlignment="1">
      <alignment horizontal="left" wrapText="1"/>
    </xf>
    <xf numFmtId="0" fontId="20" fillId="26" borderId="0" xfId="98" applyFont="1" applyFill="1" applyAlignment="1">
      <alignment horizontal="left" wrapText="1"/>
    </xf>
    <xf numFmtId="0" fontId="20" fillId="26" borderId="0" xfId="98" applyFont="1" applyFill="1" applyAlignment="1">
      <alignment horizontal="left"/>
    </xf>
    <xf numFmtId="0" fontId="22" fillId="24" borderId="24" xfId="122" applyFont="1" applyFill="1" applyBorder="1" applyAlignment="1" applyProtection="1">
      <alignment horizontal="center"/>
      <protection locked="0"/>
    </xf>
    <xf numFmtId="0" fontId="22" fillId="24" borderId="25" xfId="122" applyFont="1" applyFill="1" applyBorder="1" applyAlignment="1" applyProtection="1">
      <alignment horizontal="center"/>
      <protection locked="0"/>
    </xf>
    <xf numFmtId="0" fontId="22" fillId="24" borderId="26" xfId="122" applyFont="1" applyFill="1" applyBorder="1" applyAlignment="1" applyProtection="1">
      <alignment horizontal="center"/>
      <protection locked="0"/>
    </xf>
    <xf numFmtId="165" fontId="46" fillId="0" borderId="0" xfId="122" applyNumberFormat="1" applyFont="1" applyFill="1" applyBorder="1" applyAlignment="1">
      <alignment horizontal="center"/>
    </xf>
    <xf numFmtId="0" fontId="53" fillId="26" borderId="0" xfId="123" applyFont="1" applyFill="1" applyAlignment="1">
      <alignment horizontal="left" wrapText="1"/>
    </xf>
  </cellXfs>
  <cellStyles count="124">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omma 2" xfId="108"/>
    <cellStyle name="Currency" xfId="106" builtinId="4"/>
    <cellStyle name="Currency 2" xfId="1"/>
    <cellStyle name="Explanatory Text 2" xfId="75"/>
    <cellStyle name="Explanatory Text 3" xfId="33"/>
    <cellStyle name="Good" xfId="101" builtinId="26"/>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23" builtinId="8"/>
    <cellStyle name="Input 2" xfId="81"/>
    <cellStyle name="Input 3" xfId="39"/>
    <cellStyle name="Linked Cell 2" xfId="82"/>
    <cellStyle name="Linked Cell 3" xfId="40"/>
    <cellStyle name="Neutral 2" xfId="83"/>
    <cellStyle name="Neutral 3" xfId="41"/>
    <cellStyle name="Normal" xfId="0" builtinId="0"/>
    <cellStyle name="Normal 10" xfId="116"/>
    <cellStyle name="Normal 11" xfId="119"/>
    <cellStyle name="Normal 12" xfId="122"/>
    <cellStyle name="Normal 2" xfId="2"/>
    <cellStyle name="Normal 3" xfId="3"/>
    <cellStyle name="Normal 3 2" xfId="88"/>
    <cellStyle name="Normal 3 3" xfId="97"/>
    <cellStyle name="Normal 3 3 2" xfId="109"/>
    <cellStyle name="Normal 3 4" xfId="107"/>
    <cellStyle name="Normal 4" xfId="4"/>
    <cellStyle name="Normal 4 10" xfId="100"/>
    <cellStyle name="Normal 4 11" xfId="103"/>
    <cellStyle name="Normal 4 12" xfId="105"/>
    <cellStyle name="Normal 4 13" xfId="111"/>
    <cellStyle name="Normal 4 14" xfId="114"/>
    <cellStyle name="Normal 4 15" xfId="117"/>
    <cellStyle name="Normal 4 16" xfId="120"/>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102"/>
    <cellStyle name="Normal 7" xfId="104"/>
    <cellStyle name="Normal 8" xfId="110"/>
    <cellStyle name="Normal 9" xfId="113"/>
    <cellStyle name="Note 2" xfId="5"/>
    <cellStyle name="Note 3" xfId="89"/>
    <cellStyle name="Note 4" xfId="42"/>
    <cellStyle name="Note 4 2" xfId="99"/>
    <cellStyle name="Output 2" xfId="84"/>
    <cellStyle name="Output 3" xfId="43"/>
    <cellStyle name="Percent 2" xfId="112"/>
    <cellStyle name="Percent 3" xfId="115"/>
    <cellStyle name="Percent 4" xfId="118"/>
    <cellStyle name="Percent 5" xfId="121"/>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xdr:cNvSpPr txBox="1"/>
      </xdr:nvSpPr>
      <xdr:spPr>
        <a:xfrm>
          <a:off x="77152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workbookViewId="0">
      <selection activeCell="F14" sqref="F14"/>
    </sheetView>
  </sheetViews>
  <sheetFormatPr defaultRowHeight="12.75" x14ac:dyDescent="0.2"/>
  <cols>
    <col min="1" max="3" width="9.42578125" customWidth="1"/>
    <col min="4" max="7" width="8.85546875" customWidth="1"/>
    <col min="8" max="9" width="8.85546875" style="6" customWidth="1"/>
    <col min="10" max="10" width="15" style="6" bestFit="1" customWidth="1"/>
    <col min="11" max="11" width="12.42578125" bestFit="1" customWidth="1"/>
  </cols>
  <sheetData>
    <row r="1" spans="1:13" ht="15.75" x14ac:dyDescent="0.25">
      <c r="A1" s="8" t="s">
        <v>0</v>
      </c>
      <c r="B1" s="7"/>
      <c r="C1" s="7"/>
      <c r="D1" s="7"/>
      <c r="E1" s="4"/>
      <c r="F1" s="4"/>
      <c r="G1" s="4"/>
      <c r="H1" s="4"/>
      <c r="I1" s="4"/>
      <c r="J1" s="4"/>
      <c r="K1" s="4"/>
    </row>
    <row r="2" spans="1:13" ht="15.75" x14ac:dyDescent="0.25">
      <c r="A2" s="2"/>
      <c r="B2" s="1"/>
      <c r="C2" s="3"/>
      <c r="D2" s="3"/>
      <c r="E2" s="3"/>
      <c r="F2" s="3"/>
      <c r="G2" s="3"/>
      <c r="H2" s="3"/>
      <c r="I2" s="3"/>
      <c r="J2" s="3"/>
      <c r="K2" s="3"/>
      <c r="L2" s="3"/>
    </row>
    <row r="3" spans="1:13" s="5" customFormat="1" x14ac:dyDescent="0.2">
      <c r="A3" s="74"/>
      <c r="B3" s="74"/>
      <c r="C3" s="74"/>
      <c r="D3" s="17" t="s">
        <v>6</v>
      </c>
      <c r="E3" s="10" t="s">
        <v>7</v>
      </c>
      <c r="F3" s="10" t="s">
        <v>8</v>
      </c>
      <c r="G3" s="10" t="s">
        <v>9</v>
      </c>
      <c r="H3" s="10" t="s">
        <v>10</v>
      </c>
      <c r="I3" s="10" t="s">
        <v>11</v>
      </c>
      <c r="J3" s="10" t="s">
        <v>25</v>
      </c>
      <c r="K3" s="11" t="s">
        <v>26</v>
      </c>
    </row>
    <row r="4" spans="1:13" x14ac:dyDescent="0.2">
      <c r="A4" s="75" t="s">
        <v>31</v>
      </c>
      <c r="B4" s="75"/>
      <c r="C4" s="75"/>
      <c r="D4" s="18">
        <f>'Pricing Score Calculation'!E5</f>
        <v>29.4466820541396</v>
      </c>
      <c r="E4" s="43">
        <v>13.6</v>
      </c>
      <c r="F4" s="43">
        <v>6.8</v>
      </c>
      <c r="G4" s="43">
        <v>10.199999999999999</v>
      </c>
      <c r="H4" s="43">
        <v>6.8</v>
      </c>
      <c r="I4" s="43">
        <v>3.4</v>
      </c>
      <c r="J4" s="20">
        <f>'HUB Evaluator'!J4</f>
        <v>10</v>
      </c>
      <c r="K4" s="19">
        <f>SUM(D4:J4)</f>
        <v>80.246682054139598</v>
      </c>
      <c r="L4" s="6"/>
      <c r="M4" s="6"/>
    </row>
    <row r="5" spans="1:13" x14ac:dyDescent="0.2">
      <c r="A5" s="75" t="s">
        <v>32</v>
      </c>
      <c r="B5" s="75"/>
      <c r="C5" s="75"/>
      <c r="D5" s="18">
        <f>'Pricing Score Calculation'!E6</f>
        <v>30</v>
      </c>
      <c r="E5" s="43">
        <v>18</v>
      </c>
      <c r="F5" s="43">
        <v>10</v>
      </c>
      <c r="G5" s="43">
        <v>13.5</v>
      </c>
      <c r="H5" s="43">
        <v>9</v>
      </c>
      <c r="I5" s="43">
        <v>4.5</v>
      </c>
      <c r="J5" s="20">
        <f>'HUB Evaluator'!J5</f>
        <v>10</v>
      </c>
      <c r="K5" s="19">
        <f t="shared" ref="K5" si="0">SUM(D5:J5)</f>
        <v>95</v>
      </c>
      <c r="L5" s="6"/>
      <c r="M5" s="6"/>
    </row>
    <row r="6" spans="1:13" x14ac:dyDescent="0.2">
      <c r="A6" s="6"/>
      <c r="B6" s="6"/>
      <c r="C6" s="6"/>
      <c r="D6" s="6"/>
      <c r="E6" s="6"/>
      <c r="F6" s="6"/>
      <c r="G6" s="6"/>
      <c r="K6" s="6"/>
      <c r="L6" s="6"/>
      <c r="M6" s="6"/>
    </row>
    <row r="7" spans="1:13" x14ac:dyDescent="0.2">
      <c r="A7" s="6"/>
      <c r="B7" s="6"/>
      <c r="C7" s="6"/>
      <c r="D7" s="6"/>
      <c r="E7" s="6"/>
      <c r="F7" s="6"/>
      <c r="G7" s="6"/>
      <c r="K7" s="6"/>
      <c r="L7" s="6"/>
      <c r="M7" s="6"/>
    </row>
    <row r="8" spans="1:13" x14ac:dyDescent="0.2">
      <c r="A8" s="6"/>
      <c r="B8" s="6"/>
      <c r="C8" s="6"/>
      <c r="D8" s="6"/>
      <c r="E8" s="6"/>
      <c r="F8" s="6"/>
      <c r="G8" s="6"/>
      <c r="K8" s="6"/>
      <c r="L8" s="6"/>
      <c r="M8" s="6"/>
    </row>
    <row r="9" spans="1:13" x14ac:dyDescent="0.2">
      <c r="A9" s="6"/>
      <c r="B9" s="6"/>
      <c r="C9" s="6"/>
      <c r="D9" s="6"/>
      <c r="E9" s="6"/>
      <c r="F9" s="6"/>
      <c r="G9" s="6"/>
      <c r="K9" s="6"/>
      <c r="L9" s="6"/>
      <c r="M9" s="6"/>
    </row>
    <row r="10" spans="1:13" x14ac:dyDescent="0.2">
      <c r="A10" s="6"/>
      <c r="B10" s="6"/>
      <c r="C10" s="6"/>
      <c r="D10" s="6"/>
      <c r="E10" s="6"/>
      <c r="F10" s="6"/>
      <c r="G10" s="6"/>
      <c r="K10" s="6"/>
      <c r="L10" s="6"/>
      <c r="M10" s="6"/>
    </row>
    <row r="11" spans="1:13" x14ac:dyDescent="0.2">
      <c r="A11" s="6"/>
      <c r="B11" s="6"/>
      <c r="C11" s="6"/>
      <c r="D11" s="6"/>
      <c r="E11" s="6"/>
      <c r="F11" s="6"/>
      <c r="G11" s="6"/>
      <c r="K11" s="6"/>
      <c r="L11" s="6"/>
      <c r="M11" s="6"/>
    </row>
    <row r="12" spans="1:13" x14ac:dyDescent="0.2">
      <c r="A12" s="6"/>
      <c r="B12" s="6"/>
      <c r="C12" s="6"/>
      <c r="D12" s="6"/>
      <c r="E12" s="6"/>
      <c r="F12" s="6"/>
      <c r="G12" s="6"/>
      <c r="K12" s="6"/>
      <c r="L12" s="6"/>
      <c r="M12" s="6"/>
    </row>
    <row r="13" spans="1:13" x14ac:dyDescent="0.2">
      <c r="A13" s="6"/>
      <c r="B13" s="6"/>
      <c r="C13" s="6"/>
      <c r="D13" s="6"/>
      <c r="E13" s="6"/>
      <c r="F13" s="6"/>
      <c r="G13" s="6"/>
      <c r="K13" s="6"/>
      <c r="L13" s="6"/>
      <c r="M13" s="6"/>
    </row>
  </sheetData>
  <mergeCells count="3">
    <mergeCell ref="A3:C3"/>
    <mergeCell ref="A4:C4"/>
    <mergeCell ref="A5:C5"/>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
  <sheetViews>
    <sheetView tabSelected="1" workbookViewId="0">
      <selection activeCell="S6" sqref="S6"/>
    </sheetView>
  </sheetViews>
  <sheetFormatPr defaultRowHeight="15" x14ac:dyDescent="0.2"/>
  <cols>
    <col min="1" max="1" width="33" style="24" customWidth="1"/>
    <col min="2" max="3" width="7" style="24" bestFit="1" customWidth="1"/>
    <col min="4" max="8" width="7.7109375" style="24" customWidth="1"/>
    <col min="9" max="9" width="8.85546875" style="24" customWidth="1"/>
    <col min="10" max="10" width="7.5703125" style="24" customWidth="1"/>
    <col min="11" max="11" width="8.28515625" style="24" customWidth="1"/>
    <col min="12" max="15" width="4.140625" style="24" bestFit="1" customWidth="1"/>
    <col min="16" max="17" width="4.140625" style="24" customWidth="1"/>
    <col min="18" max="18" width="4.140625" style="24" bestFit="1" customWidth="1"/>
    <col min="19" max="19" width="7.140625" style="24" bestFit="1" customWidth="1"/>
    <col min="20" max="16384" width="9.140625" style="24"/>
  </cols>
  <sheetData>
    <row r="1" spans="1:20" x14ac:dyDescent="0.2">
      <c r="A1" s="22" t="s">
        <v>12</v>
      </c>
      <c r="B1" s="23"/>
      <c r="C1" s="22"/>
      <c r="D1" s="22"/>
      <c r="E1" s="22"/>
      <c r="F1" s="22"/>
      <c r="G1" s="22"/>
      <c r="H1" s="22"/>
      <c r="I1" s="22"/>
      <c r="J1" s="22"/>
    </row>
    <row r="2" spans="1:20" ht="6" customHeight="1" x14ac:dyDescent="0.2">
      <c r="A2" s="22"/>
      <c r="B2" s="23"/>
      <c r="C2" s="22"/>
      <c r="D2" s="22"/>
      <c r="E2" s="22"/>
      <c r="F2" s="22"/>
      <c r="G2" s="22"/>
      <c r="H2" s="22"/>
      <c r="I2" s="22"/>
      <c r="J2" s="22"/>
    </row>
    <row r="3" spans="1:20" x14ac:dyDescent="0.2">
      <c r="A3" s="92" t="s">
        <v>30</v>
      </c>
      <c r="B3" s="92"/>
      <c r="C3" s="92"/>
      <c r="D3" s="92"/>
      <c r="E3" s="92"/>
      <c r="F3" s="92"/>
      <c r="G3" s="92"/>
      <c r="H3" s="92"/>
      <c r="I3" s="92"/>
      <c r="J3" s="92"/>
      <c r="K3" s="93"/>
      <c r="L3" s="93"/>
      <c r="M3" s="93"/>
      <c r="N3" s="93"/>
      <c r="O3" s="93"/>
    </row>
    <row r="4" spans="1:20" x14ac:dyDescent="0.2">
      <c r="A4" s="23"/>
      <c r="B4" s="23"/>
      <c r="C4" s="23"/>
      <c r="D4" s="23"/>
      <c r="E4" s="23"/>
      <c r="F4" s="23"/>
      <c r="G4" s="23"/>
      <c r="H4" s="23"/>
      <c r="I4" s="25"/>
      <c r="J4" s="25"/>
    </row>
    <row r="5" spans="1:20" ht="15.75" x14ac:dyDescent="0.2">
      <c r="H5" s="23"/>
      <c r="I5" s="22" t="s">
        <v>22</v>
      </c>
      <c r="J5" s="9"/>
      <c r="K5" s="22"/>
      <c r="L5" s="9"/>
      <c r="S5" s="91" t="s">
        <v>15</v>
      </c>
      <c r="T5" s="91"/>
    </row>
    <row r="6" spans="1:20" s="9" customFormat="1" ht="135" customHeight="1" x14ac:dyDescent="0.2">
      <c r="A6" s="26"/>
      <c r="B6" s="27" t="s">
        <v>1</v>
      </c>
      <c r="C6" s="27" t="s">
        <v>2</v>
      </c>
      <c r="D6" s="27" t="s">
        <v>3</v>
      </c>
      <c r="E6" s="27" t="s">
        <v>4</v>
      </c>
      <c r="F6" s="27" t="s">
        <v>5</v>
      </c>
      <c r="G6" s="27" t="s">
        <v>27</v>
      </c>
      <c r="H6" s="27" t="s">
        <v>28</v>
      </c>
      <c r="I6" s="28" t="s">
        <v>16</v>
      </c>
      <c r="K6" s="24"/>
      <c r="L6" s="27" t="str">
        <f t="shared" ref="L6:R6" si="0">B6</f>
        <v>Evaluator 1</v>
      </c>
      <c r="M6" s="27" t="str">
        <f t="shared" si="0"/>
        <v>Evaluator 2</v>
      </c>
      <c r="N6" s="27" t="str">
        <f t="shared" si="0"/>
        <v>Evaluator 3</v>
      </c>
      <c r="O6" s="27" t="str">
        <f t="shared" si="0"/>
        <v>Evaluator 4</v>
      </c>
      <c r="P6" s="27" t="str">
        <f t="shared" si="0"/>
        <v>Evaluator 5</v>
      </c>
      <c r="Q6" s="27" t="str">
        <f t="shared" si="0"/>
        <v>Evaluator 6</v>
      </c>
      <c r="R6" s="27" t="str">
        <f t="shared" si="0"/>
        <v>Evaluator 7</v>
      </c>
      <c r="S6" s="28" t="s">
        <v>24</v>
      </c>
      <c r="T6" s="29" t="s">
        <v>14</v>
      </c>
    </row>
    <row r="7" spans="1:20" ht="16.5" customHeight="1" x14ac:dyDescent="0.2">
      <c r="A7" s="30" t="str">
        <f>'Evaluator 1'!A4:C4</f>
        <v>Gutier, LLC</v>
      </c>
      <c r="B7" s="31">
        <f>'Evaluator 1'!K4</f>
        <v>80.246682054139598</v>
      </c>
      <c r="C7" s="31">
        <f>'Evaluator 2'!K4</f>
        <v>65.4466820541396</v>
      </c>
      <c r="D7" s="31">
        <f>'Evaluator 3'!K4</f>
        <v>51.4466820541396</v>
      </c>
      <c r="E7" s="31">
        <f>'Evaluator 4'!K4</f>
        <v>69.4466820541396</v>
      </c>
      <c r="F7" s="31">
        <f>'Evaluator 5'!K4</f>
        <v>60.046682054139602</v>
      </c>
      <c r="G7" s="31">
        <f>'Evaluator 6'!K4</f>
        <v>60.4466820541396</v>
      </c>
      <c r="H7" s="31">
        <f>'Evaluator 7'!K4</f>
        <v>63.4466820541396</v>
      </c>
      <c r="I7" s="32">
        <f>AVERAGE(B7:H7)</f>
        <v>64.360967768425311</v>
      </c>
      <c r="J7" s="30"/>
      <c r="K7" s="30"/>
      <c r="L7" s="30">
        <f>RANK(B7,$B$7:$B$8,0)</f>
        <v>2</v>
      </c>
      <c r="M7" s="30">
        <f>RANK(C7,$C$7:$C$8,0)</f>
        <v>2</v>
      </c>
      <c r="N7" s="30">
        <f>RANK(D7,$D$7:$D$8,0)</f>
        <v>2</v>
      </c>
      <c r="O7" s="30">
        <f>RANK(E7,$E$7:$E$8,0)</f>
        <v>2</v>
      </c>
      <c r="P7" s="30">
        <f>RANK(F7,$F$7:$F$8,0)</f>
        <v>2</v>
      </c>
      <c r="Q7" s="30">
        <f>RANK(G7,$G$7:$G$8,0)</f>
        <v>2</v>
      </c>
      <c r="R7" s="30">
        <f>RANK(H7,$H$7:$H$8,0)</f>
        <v>2</v>
      </c>
      <c r="S7" s="33">
        <f>AVERAGE(L7:R7)</f>
        <v>2</v>
      </c>
      <c r="T7" s="34">
        <f>RANK(S7,$S$7:$S$8,1)</f>
        <v>2</v>
      </c>
    </row>
    <row r="8" spans="1:20" s="40" customFormat="1" ht="16.5" customHeight="1" x14ac:dyDescent="0.2">
      <c r="A8" s="35" t="str">
        <f>'Evaluator 1'!A5:C5</f>
        <v xml:space="preserve">J.T. Vaugh Construction </v>
      </c>
      <c r="B8" s="36">
        <f>'Evaluator 1'!K5</f>
        <v>95</v>
      </c>
      <c r="C8" s="36">
        <f>'Evaluator 2'!K5</f>
        <v>86</v>
      </c>
      <c r="D8" s="36">
        <f>'Evaluator 3'!K5</f>
        <v>95</v>
      </c>
      <c r="E8" s="36">
        <f>'Evaluator 4'!K5</f>
        <v>85</v>
      </c>
      <c r="F8" s="36">
        <f>'Evaluator 5'!K5</f>
        <v>92.299999999999983</v>
      </c>
      <c r="G8" s="36">
        <f>'Evaluator 6'!K5</f>
        <v>91</v>
      </c>
      <c r="H8" s="36">
        <f>'Evaluator 7'!K5</f>
        <v>89</v>
      </c>
      <c r="I8" s="37">
        <f>AVERAGE(B8:H8)</f>
        <v>90.471428571428561</v>
      </c>
      <c r="J8" s="38"/>
      <c r="K8" s="38"/>
      <c r="L8" s="35">
        <f>RANK(B8,$B$7:$B$8,0)</f>
        <v>1</v>
      </c>
      <c r="M8" s="35">
        <f>RANK(C8,$C$7:$C$8,0)</f>
        <v>1</v>
      </c>
      <c r="N8" s="35">
        <f>RANK(D8,$D$7:$D$8,0)</f>
        <v>1</v>
      </c>
      <c r="O8" s="35">
        <f>RANK(E8,$E$7:$E$8,0)</f>
        <v>1</v>
      </c>
      <c r="P8" s="35">
        <f>RANK(F8,$F$7:$F$8,0)</f>
        <v>1</v>
      </c>
      <c r="Q8" s="35">
        <f>RANK(G8,$G$7:$G$8,0)</f>
        <v>1</v>
      </c>
      <c r="R8" s="35">
        <f>RANK(H8,$H$7:$H$8,0)</f>
        <v>1</v>
      </c>
      <c r="S8" s="39">
        <f t="shared" ref="S8" si="1">AVERAGE(L8:R8)</f>
        <v>1</v>
      </c>
      <c r="T8" s="42">
        <f>RANK(S8,$S$7:$S$8,1)</f>
        <v>1</v>
      </c>
    </row>
    <row r="14" spans="1:20" x14ac:dyDescent="0.2">
      <c r="A14" s="41" t="s">
        <v>13</v>
      </c>
    </row>
    <row r="15" spans="1:20" x14ac:dyDescent="0.2">
      <c r="A15" s="41"/>
    </row>
  </sheetData>
  <mergeCells count="2">
    <mergeCell ref="S5:T5"/>
    <mergeCell ref="A3:O3"/>
  </mergeCells>
  <pageMargins left="0.24" right="0.3" top="1" bottom="1" header="0.5" footer="0.5"/>
  <pageSetup scale="95" orientation="landscape"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47"/>
  <sheetViews>
    <sheetView zoomScaleNormal="100" workbookViewId="0">
      <selection activeCell="I25" sqref="I25"/>
    </sheetView>
  </sheetViews>
  <sheetFormatPr defaultRowHeight="12.75" x14ac:dyDescent="0.2"/>
  <cols>
    <col min="1" max="1" width="20.7109375" style="52" customWidth="1"/>
    <col min="2" max="22" width="9.5703125" style="52" customWidth="1"/>
    <col min="23" max="16384" width="9.140625" style="52"/>
  </cols>
  <sheetData>
    <row r="1" spans="1:22" ht="15.75" customHeight="1" x14ac:dyDescent="0.25">
      <c r="A1" s="128" t="s">
        <v>34</v>
      </c>
      <c r="B1" s="128"/>
      <c r="C1" s="128"/>
      <c r="D1" s="128"/>
      <c r="E1" s="128"/>
      <c r="F1" s="128"/>
      <c r="G1" s="128"/>
      <c r="H1" s="128"/>
      <c r="I1" s="128"/>
      <c r="J1" s="51"/>
    </row>
    <row r="2" spans="1:22" ht="16.5" thickBot="1" x14ac:dyDescent="0.3">
      <c r="A2" s="129" t="s">
        <v>35</v>
      </c>
      <c r="B2" s="129"/>
      <c r="C2" s="129"/>
      <c r="D2" s="129"/>
      <c r="E2" s="129"/>
      <c r="F2" s="129"/>
      <c r="G2" s="129"/>
      <c r="H2" s="129"/>
      <c r="I2" s="129"/>
      <c r="J2" s="53"/>
    </row>
    <row r="3" spans="1:22" ht="13.5" thickBot="1" x14ac:dyDescent="0.25">
      <c r="A3" s="54" t="s">
        <v>36</v>
      </c>
      <c r="B3" s="130"/>
      <c r="C3" s="131"/>
      <c r="D3" s="132"/>
    </row>
    <row r="4" spans="1:22" ht="15" customHeight="1" x14ac:dyDescent="0.2">
      <c r="A4" s="54" t="s">
        <v>37</v>
      </c>
      <c r="B4" s="133" t="s">
        <v>38</v>
      </c>
      <c r="C4" s="133"/>
      <c r="D4" s="133"/>
      <c r="E4" s="55"/>
    </row>
    <row r="5" spans="1:22" s="57" customFormat="1" ht="20.25" customHeight="1" thickBot="1" x14ac:dyDescent="0.3">
      <c r="A5" s="134" t="s">
        <v>39</v>
      </c>
      <c r="B5" s="134"/>
      <c r="C5" s="56"/>
      <c r="D5" s="56"/>
      <c r="E5" s="56"/>
      <c r="F5" s="56"/>
      <c r="G5" s="56"/>
    </row>
    <row r="6" spans="1:22" s="57" customFormat="1" ht="27" customHeight="1" thickBot="1" x14ac:dyDescent="0.25">
      <c r="A6" s="58"/>
      <c r="B6" s="127" t="s">
        <v>40</v>
      </c>
      <c r="C6" s="127"/>
      <c r="D6" s="127"/>
      <c r="E6" s="127"/>
      <c r="F6" s="127"/>
      <c r="G6" s="127"/>
      <c r="H6" s="127"/>
      <c r="I6" s="127"/>
    </row>
    <row r="7" spans="1:22" s="57" customFormat="1" ht="20.25" customHeight="1" thickBot="1" x14ac:dyDescent="0.3">
      <c r="A7" s="126" t="s">
        <v>41</v>
      </c>
      <c r="B7" s="126"/>
      <c r="C7" s="59"/>
      <c r="D7" s="60"/>
      <c r="E7" s="60"/>
      <c r="F7" s="60"/>
      <c r="G7" s="60"/>
    </row>
    <row r="8" spans="1:22" s="57" customFormat="1" ht="27" customHeight="1" thickBot="1" x14ac:dyDescent="0.25">
      <c r="A8" s="58"/>
      <c r="B8" s="127" t="s">
        <v>42</v>
      </c>
      <c r="C8" s="127"/>
      <c r="D8" s="127"/>
      <c r="E8" s="127"/>
      <c r="F8" s="127"/>
      <c r="G8" s="127"/>
      <c r="H8" s="127"/>
      <c r="I8" s="127"/>
    </row>
    <row r="9" spans="1:22" ht="15" customHeight="1" x14ac:dyDescent="0.2"/>
    <row r="10" spans="1:22" ht="15" customHeight="1" x14ac:dyDescent="0.2"/>
    <row r="11" spans="1:22" ht="11.25" customHeight="1" thickBot="1" x14ac:dyDescent="0.25"/>
    <row r="12" spans="1:22" s="61" customFormat="1" ht="13.5" thickBot="1" x14ac:dyDescent="0.25">
      <c r="B12" s="115" t="s">
        <v>43</v>
      </c>
      <c r="C12" s="116"/>
      <c r="D12" s="117"/>
      <c r="E12" s="115" t="s">
        <v>44</v>
      </c>
      <c r="F12" s="116"/>
      <c r="G12" s="117"/>
      <c r="H12" s="115" t="s">
        <v>45</v>
      </c>
      <c r="I12" s="116"/>
      <c r="J12" s="117"/>
      <c r="K12" s="115" t="s">
        <v>46</v>
      </c>
      <c r="L12" s="116"/>
      <c r="M12" s="117"/>
      <c r="N12" s="115" t="s">
        <v>47</v>
      </c>
      <c r="O12" s="116"/>
      <c r="P12" s="117"/>
      <c r="Q12" s="115" t="s">
        <v>48</v>
      </c>
      <c r="R12" s="116"/>
      <c r="S12" s="117"/>
      <c r="T12" s="115" t="s">
        <v>49</v>
      </c>
      <c r="U12" s="116"/>
      <c r="V12" s="117"/>
    </row>
    <row r="13" spans="1:22" s="61" customFormat="1" ht="112.5" customHeight="1" x14ac:dyDescent="0.2">
      <c r="B13" s="118" t="s">
        <v>50</v>
      </c>
      <c r="C13" s="119"/>
      <c r="D13" s="120"/>
      <c r="E13" s="121" t="s">
        <v>51</v>
      </c>
      <c r="F13" s="122"/>
      <c r="G13" s="123"/>
      <c r="H13" s="121" t="s">
        <v>52</v>
      </c>
      <c r="I13" s="122"/>
      <c r="J13" s="123"/>
      <c r="K13" s="121" t="s">
        <v>53</v>
      </c>
      <c r="L13" s="122"/>
      <c r="M13" s="123"/>
      <c r="N13" s="121" t="s">
        <v>54</v>
      </c>
      <c r="O13" s="122"/>
      <c r="P13" s="123"/>
      <c r="Q13" s="121" t="s">
        <v>55</v>
      </c>
      <c r="R13" s="122"/>
      <c r="S13" s="123"/>
      <c r="T13" s="118" t="s">
        <v>56</v>
      </c>
      <c r="U13" s="124"/>
      <c r="V13" s="125"/>
    </row>
    <row r="14" spans="1:22" s="63" customFormat="1" ht="11.25" customHeight="1" x14ac:dyDescent="0.2">
      <c r="A14" s="62"/>
      <c r="B14" s="103" t="s">
        <v>57</v>
      </c>
      <c r="C14" s="104"/>
      <c r="D14" s="105"/>
      <c r="E14" s="103" t="s">
        <v>57</v>
      </c>
      <c r="F14" s="104"/>
      <c r="G14" s="105"/>
      <c r="H14" s="103" t="s">
        <v>57</v>
      </c>
      <c r="I14" s="104"/>
      <c r="J14" s="105"/>
      <c r="K14" s="103" t="s">
        <v>57</v>
      </c>
      <c r="L14" s="104"/>
      <c r="M14" s="105"/>
      <c r="N14" s="103" t="s">
        <v>57</v>
      </c>
      <c r="O14" s="104"/>
      <c r="P14" s="105"/>
      <c r="Q14" s="103" t="s">
        <v>57</v>
      </c>
      <c r="R14" s="104"/>
      <c r="S14" s="105"/>
      <c r="T14" s="103" t="s">
        <v>57</v>
      </c>
      <c r="U14" s="104"/>
      <c r="V14" s="105"/>
    </row>
    <row r="15" spans="1:22" s="63" customFormat="1" x14ac:dyDescent="0.2">
      <c r="A15" s="64" t="s">
        <v>31</v>
      </c>
      <c r="B15" s="106"/>
      <c r="C15" s="107"/>
      <c r="D15" s="108"/>
      <c r="E15" s="109"/>
      <c r="F15" s="110"/>
      <c r="G15" s="111"/>
      <c r="H15" s="109"/>
      <c r="I15" s="110"/>
      <c r="J15" s="111"/>
      <c r="K15" s="109"/>
      <c r="L15" s="110"/>
      <c r="M15" s="111"/>
      <c r="N15" s="109"/>
      <c r="O15" s="110"/>
      <c r="P15" s="111"/>
      <c r="Q15" s="109"/>
      <c r="R15" s="110"/>
      <c r="S15" s="111"/>
      <c r="T15" s="112"/>
      <c r="U15" s="113"/>
      <c r="V15" s="114"/>
    </row>
    <row r="16" spans="1:22" s="63" customFormat="1" x14ac:dyDescent="0.2">
      <c r="A16" s="65" t="s">
        <v>32</v>
      </c>
      <c r="B16" s="97"/>
      <c r="C16" s="98"/>
      <c r="D16" s="99"/>
      <c r="E16" s="100"/>
      <c r="F16" s="101"/>
      <c r="G16" s="102"/>
      <c r="H16" s="100"/>
      <c r="I16" s="101"/>
      <c r="J16" s="102"/>
      <c r="K16" s="100"/>
      <c r="L16" s="101"/>
      <c r="M16" s="102"/>
      <c r="N16" s="100"/>
      <c r="O16" s="101"/>
      <c r="P16" s="102"/>
      <c r="Q16" s="100"/>
      <c r="R16" s="101"/>
      <c r="S16" s="102"/>
      <c r="T16" s="94"/>
      <c r="U16" s="95"/>
      <c r="V16" s="96"/>
    </row>
    <row r="17" spans="1:22" s="67" customFormat="1" ht="7.5" customHeight="1" x14ac:dyDescent="0.2">
      <c r="A17" s="66"/>
      <c r="B17" s="66"/>
      <c r="C17" s="66"/>
      <c r="D17" s="66"/>
      <c r="E17" s="66"/>
      <c r="F17" s="66"/>
      <c r="G17" s="66"/>
      <c r="H17" s="66"/>
      <c r="I17" s="66"/>
      <c r="J17" s="66"/>
      <c r="K17" s="66"/>
      <c r="L17" s="66"/>
      <c r="M17" s="66"/>
      <c r="N17" s="66"/>
      <c r="O17" s="66"/>
      <c r="P17" s="66"/>
      <c r="Q17" s="66"/>
      <c r="R17" s="66"/>
      <c r="S17" s="66"/>
      <c r="T17" s="66"/>
      <c r="U17" s="66"/>
      <c r="V17" s="66"/>
    </row>
    <row r="18" spans="1:22" s="68" customFormat="1" ht="6.75" customHeight="1" x14ac:dyDescent="0.2"/>
    <row r="20" spans="1:22" x14ac:dyDescent="0.2">
      <c r="A20" s="69"/>
      <c r="G20" s="70"/>
      <c r="H20" s="70"/>
    </row>
    <row r="21" spans="1:22" x14ac:dyDescent="0.2">
      <c r="A21" s="71" t="s">
        <v>58</v>
      </c>
      <c r="G21" s="70"/>
      <c r="H21" s="70"/>
      <c r="I21" s="70"/>
      <c r="J21" s="70"/>
    </row>
    <row r="22" spans="1:22" ht="15" x14ac:dyDescent="0.25">
      <c r="C22" s="72"/>
    </row>
    <row r="23" spans="1:22" ht="15" x14ac:dyDescent="0.25">
      <c r="C23" s="72"/>
    </row>
    <row r="24" spans="1:22" ht="15" x14ac:dyDescent="0.25">
      <c r="C24" s="72"/>
    </row>
    <row r="25" spans="1:22" ht="15" x14ac:dyDescent="0.25">
      <c r="C25" s="72"/>
    </row>
    <row r="26" spans="1:22" ht="15" x14ac:dyDescent="0.25">
      <c r="C26" s="72"/>
    </row>
    <row r="27" spans="1:22" ht="15" x14ac:dyDescent="0.25">
      <c r="C27" s="72"/>
    </row>
    <row r="28" spans="1:22" ht="15" x14ac:dyDescent="0.25">
      <c r="C28" s="72"/>
    </row>
    <row r="29" spans="1:22" ht="15" x14ac:dyDescent="0.25">
      <c r="C29" s="72"/>
      <c r="L29" s="70"/>
    </row>
    <row r="30" spans="1:22" x14ac:dyDescent="0.2">
      <c r="L30" s="70"/>
      <c r="M30" s="70"/>
    </row>
    <row r="31" spans="1:22" x14ac:dyDescent="0.2">
      <c r="L31" s="70"/>
      <c r="M31" s="70"/>
    </row>
    <row r="32" spans="1:22" x14ac:dyDescent="0.2">
      <c r="L32" s="70"/>
      <c r="M32" s="70"/>
    </row>
    <row r="33" spans="1:13" x14ac:dyDescent="0.2">
      <c r="L33" s="70"/>
      <c r="M33" s="70"/>
    </row>
    <row r="34" spans="1:13" x14ac:dyDescent="0.2">
      <c r="L34" s="70"/>
      <c r="M34" s="70"/>
    </row>
    <row r="47" spans="1:13" x14ac:dyDescent="0.2">
      <c r="A47" s="73" t="s">
        <v>59</v>
      </c>
    </row>
  </sheetData>
  <mergeCells count="43">
    <mergeCell ref="B6:I6"/>
    <mergeCell ref="A1:I1"/>
    <mergeCell ref="A2:I2"/>
    <mergeCell ref="B3:D3"/>
    <mergeCell ref="B4:D4"/>
    <mergeCell ref="A5:B5"/>
    <mergeCell ref="A7:B7"/>
    <mergeCell ref="B8:I8"/>
    <mergeCell ref="B12:D12"/>
    <mergeCell ref="E12:G12"/>
    <mergeCell ref="H12:J12"/>
    <mergeCell ref="N12:P12"/>
    <mergeCell ref="Q12:S12"/>
    <mergeCell ref="T12:V12"/>
    <mergeCell ref="B13:D13"/>
    <mergeCell ref="E13:G13"/>
    <mergeCell ref="H13:J13"/>
    <mergeCell ref="K13:M13"/>
    <mergeCell ref="N13:P13"/>
    <mergeCell ref="Q13:S13"/>
    <mergeCell ref="T13:V13"/>
    <mergeCell ref="K12:M12"/>
    <mergeCell ref="T14:V14"/>
    <mergeCell ref="B15:D15"/>
    <mergeCell ref="E15:G15"/>
    <mergeCell ref="H15:J15"/>
    <mergeCell ref="K15:M15"/>
    <mergeCell ref="N15:P15"/>
    <mergeCell ref="Q15:S15"/>
    <mergeCell ref="T15:V15"/>
    <mergeCell ref="B14:D14"/>
    <mergeCell ref="E14:G14"/>
    <mergeCell ref="H14:J14"/>
    <mergeCell ref="K14:M14"/>
    <mergeCell ref="N14:P14"/>
    <mergeCell ref="Q14:S14"/>
    <mergeCell ref="T16:V16"/>
    <mergeCell ref="B16:D16"/>
    <mergeCell ref="E16:G16"/>
    <mergeCell ref="H16:J16"/>
    <mergeCell ref="K16:M16"/>
    <mergeCell ref="N16:P16"/>
    <mergeCell ref="Q16:S16"/>
  </mergeCells>
  <pageMargins left="0.25" right="0.25" top="0.75" bottom="0.75" header="0.3" footer="0.3"/>
  <pageSetup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workbookViewId="0">
      <selection activeCell="G33" sqref="G33"/>
    </sheetView>
  </sheetViews>
  <sheetFormatPr defaultRowHeight="12.75" x14ac:dyDescent="0.2"/>
  <cols>
    <col min="11" max="11" width="14.42578125" bestFit="1" customWidth="1"/>
  </cols>
  <sheetData>
    <row r="1" spans="1:16" ht="15.75" x14ac:dyDescent="0.25">
      <c r="A1" s="8" t="s">
        <v>0</v>
      </c>
      <c r="B1" s="7"/>
      <c r="C1" s="7"/>
      <c r="D1" s="7"/>
      <c r="E1" s="4"/>
      <c r="F1" s="4"/>
      <c r="G1" s="4"/>
      <c r="H1" s="4"/>
      <c r="I1" s="4"/>
    </row>
    <row r="2" spans="1:16" ht="15.75" x14ac:dyDescent="0.25">
      <c r="A2" s="4"/>
      <c r="B2" s="3"/>
      <c r="C2" s="3"/>
      <c r="D2" s="3"/>
      <c r="E2" s="3"/>
      <c r="F2" s="3"/>
      <c r="G2" s="3"/>
      <c r="H2" s="3"/>
      <c r="I2" s="3"/>
    </row>
    <row r="3" spans="1:16" x14ac:dyDescent="0.2">
      <c r="A3" s="74"/>
      <c r="B3" s="74"/>
      <c r="C3" s="74"/>
      <c r="D3" s="17" t="s">
        <v>6</v>
      </c>
      <c r="E3" s="10" t="s">
        <v>7</v>
      </c>
      <c r="F3" s="10" t="s">
        <v>8</v>
      </c>
      <c r="G3" s="10" t="s">
        <v>9</v>
      </c>
      <c r="H3" s="10" t="s">
        <v>10</v>
      </c>
      <c r="I3" s="10" t="s">
        <v>11</v>
      </c>
      <c r="J3" s="10" t="s">
        <v>25</v>
      </c>
      <c r="K3" s="11" t="s">
        <v>26</v>
      </c>
      <c r="L3" s="5"/>
      <c r="M3" s="5"/>
      <c r="N3" s="5"/>
      <c r="O3" s="5"/>
      <c r="P3" s="5"/>
    </row>
    <row r="4" spans="1:16" x14ac:dyDescent="0.2">
      <c r="A4" s="75" t="s">
        <v>31</v>
      </c>
      <c r="B4" s="75"/>
      <c r="C4" s="75"/>
      <c r="D4" s="18">
        <f>'Pricing Score Calculation'!E5</f>
        <v>29.4466820541396</v>
      </c>
      <c r="E4" s="44">
        <v>8</v>
      </c>
      <c r="F4" s="44">
        <v>5</v>
      </c>
      <c r="G4" s="44">
        <v>6</v>
      </c>
      <c r="H4" s="44">
        <v>4</v>
      </c>
      <c r="I4" s="44">
        <v>3</v>
      </c>
      <c r="J4" s="20">
        <f>'HUB Evaluator'!J4</f>
        <v>10</v>
      </c>
      <c r="K4" s="19">
        <f>SUM(D4:J4)</f>
        <v>65.4466820541396</v>
      </c>
      <c r="L4" s="6"/>
      <c r="M4" s="6"/>
      <c r="N4" s="6"/>
      <c r="O4" s="6"/>
      <c r="P4" s="6"/>
    </row>
    <row r="5" spans="1:16" x14ac:dyDescent="0.2">
      <c r="A5" s="75" t="s">
        <v>32</v>
      </c>
      <c r="B5" s="75"/>
      <c r="C5" s="75"/>
      <c r="D5" s="18">
        <f>'Pricing Score Calculation'!E6</f>
        <v>30</v>
      </c>
      <c r="E5" s="44">
        <v>16</v>
      </c>
      <c r="F5" s="44">
        <v>7</v>
      </c>
      <c r="G5" s="44">
        <v>12</v>
      </c>
      <c r="H5" s="44">
        <v>8</v>
      </c>
      <c r="I5" s="44">
        <v>3</v>
      </c>
      <c r="J5" s="20">
        <f>'HUB Evaluator'!J5</f>
        <v>10</v>
      </c>
      <c r="K5" s="19">
        <f t="shared" ref="K5" si="0">SUM(D5:J5)</f>
        <v>86</v>
      </c>
      <c r="L5" s="6"/>
      <c r="M5" s="6"/>
      <c r="N5" s="6"/>
      <c r="O5" s="6"/>
      <c r="P5" s="6"/>
    </row>
    <row r="6" spans="1:16" x14ac:dyDescent="0.2">
      <c r="A6" s="6"/>
      <c r="B6" s="6"/>
      <c r="C6" s="6"/>
      <c r="D6" s="6"/>
      <c r="E6" s="6"/>
      <c r="F6" s="6"/>
      <c r="G6" s="6"/>
      <c r="H6" s="6"/>
      <c r="I6" s="6"/>
      <c r="J6" s="6"/>
      <c r="K6" s="6"/>
      <c r="L6" s="6"/>
      <c r="M6" s="6"/>
      <c r="N6" s="6"/>
      <c r="O6" s="6"/>
      <c r="P6" s="6"/>
    </row>
    <row r="7" spans="1:16" x14ac:dyDescent="0.2">
      <c r="A7" s="6"/>
      <c r="B7" s="6"/>
      <c r="C7" s="6"/>
      <c r="D7" s="6"/>
      <c r="E7" s="6"/>
      <c r="F7" s="6"/>
      <c r="G7" s="6"/>
      <c r="H7" s="6"/>
      <c r="I7" s="6"/>
      <c r="J7" s="6"/>
      <c r="K7" s="6"/>
      <c r="L7" s="6"/>
      <c r="M7" s="6"/>
      <c r="N7" s="6"/>
      <c r="O7" s="6"/>
      <c r="P7" s="6"/>
    </row>
    <row r="8" spans="1:16" x14ac:dyDescent="0.2">
      <c r="A8" s="6"/>
      <c r="B8" s="6"/>
      <c r="C8" s="6"/>
      <c r="D8" s="6"/>
      <c r="E8" s="6"/>
      <c r="F8" s="6"/>
      <c r="G8" s="6"/>
      <c r="H8" s="6"/>
      <c r="I8" s="6"/>
      <c r="J8" s="6"/>
      <c r="K8" s="6"/>
      <c r="L8" s="6"/>
      <c r="M8" s="6"/>
      <c r="N8" s="6"/>
      <c r="O8" s="6"/>
      <c r="P8" s="6"/>
    </row>
    <row r="9" spans="1:16" x14ac:dyDescent="0.2">
      <c r="A9" s="6"/>
      <c r="B9" s="6"/>
      <c r="C9" s="6"/>
      <c r="D9" s="6"/>
      <c r="E9" s="6"/>
      <c r="F9" s="6"/>
      <c r="G9" s="6"/>
      <c r="H9" s="6"/>
      <c r="I9" s="6"/>
      <c r="J9" s="6"/>
      <c r="K9" s="6"/>
      <c r="L9" s="6"/>
      <c r="M9" s="6"/>
      <c r="N9" s="6"/>
      <c r="O9" s="6"/>
      <c r="P9" s="6"/>
    </row>
    <row r="10" spans="1:16" x14ac:dyDescent="0.2">
      <c r="A10" s="6"/>
      <c r="B10" s="6"/>
      <c r="C10" s="6"/>
      <c r="D10" s="6"/>
      <c r="E10" s="6"/>
      <c r="F10" s="6"/>
      <c r="G10" s="6"/>
      <c r="H10" s="6"/>
      <c r="I10" s="6"/>
      <c r="J10" s="6"/>
      <c r="K10" s="6"/>
      <c r="L10" s="6"/>
      <c r="M10" s="6"/>
      <c r="N10" s="6"/>
      <c r="O10" s="6"/>
      <c r="P10" s="6"/>
    </row>
    <row r="11" spans="1:16" x14ac:dyDescent="0.2">
      <c r="A11" s="6"/>
      <c r="B11" s="6"/>
      <c r="C11" s="6"/>
      <c r="D11" s="6"/>
      <c r="E11" s="6"/>
      <c r="F11" s="6"/>
      <c r="G11" s="6"/>
      <c r="H11" s="6"/>
      <c r="I11" s="6"/>
      <c r="J11" s="6"/>
      <c r="K11" s="6"/>
      <c r="L11" s="6"/>
      <c r="M11" s="6"/>
      <c r="N11" s="6"/>
      <c r="O11" s="6"/>
      <c r="P11" s="6"/>
    </row>
    <row r="12" spans="1:16" x14ac:dyDescent="0.2">
      <c r="A12" s="6"/>
      <c r="B12" s="6"/>
      <c r="C12" s="6"/>
      <c r="D12" s="6"/>
      <c r="E12" s="6"/>
      <c r="F12" s="6"/>
      <c r="G12" s="6"/>
      <c r="H12" s="6"/>
      <c r="I12" s="6"/>
      <c r="J12" s="6"/>
      <c r="K12" s="6"/>
      <c r="L12" s="6"/>
      <c r="M12" s="6"/>
      <c r="N12" s="6"/>
      <c r="O12" s="6"/>
      <c r="P12" s="6"/>
    </row>
    <row r="13" spans="1:16" x14ac:dyDescent="0.2">
      <c r="A13" s="6"/>
      <c r="B13" s="6"/>
      <c r="C13" s="6"/>
      <c r="D13" s="6"/>
      <c r="E13" s="6"/>
      <c r="F13" s="6"/>
      <c r="G13" s="6"/>
      <c r="H13" s="6"/>
      <c r="I13" s="6"/>
      <c r="J13" s="6"/>
      <c r="K13" s="6"/>
      <c r="L13" s="6"/>
      <c r="M13" s="6"/>
      <c r="N13" s="6"/>
      <c r="O13" s="6"/>
      <c r="P13" s="6"/>
    </row>
    <row r="14" spans="1:16" x14ac:dyDescent="0.2">
      <c r="A14" s="6"/>
      <c r="B14" s="6"/>
      <c r="C14" s="6"/>
      <c r="D14" s="6"/>
      <c r="E14" s="6"/>
      <c r="F14" s="6"/>
      <c r="G14" s="6"/>
      <c r="H14" s="6"/>
      <c r="I14" s="6"/>
      <c r="J14" s="6"/>
      <c r="K14" s="6"/>
      <c r="L14" s="6"/>
      <c r="M14" s="6"/>
      <c r="N14" s="6"/>
      <c r="O14" s="6"/>
    </row>
    <row r="15" spans="1:16" x14ac:dyDescent="0.2">
      <c r="A15" s="6"/>
      <c r="B15" s="6"/>
      <c r="C15" s="6"/>
      <c r="D15" s="6"/>
      <c r="E15" s="6"/>
      <c r="F15" s="6"/>
      <c r="G15" s="6"/>
      <c r="H15" s="6"/>
      <c r="I15" s="6"/>
      <c r="J15" s="6"/>
      <c r="K15" s="6"/>
      <c r="L15" s="6"/>
      <c r="M15" s="6"/>
      <c r="N15" s="6"/>
      <c r="O15" s="6"/>
    </row>
    <row r="16" spans="1:16" x14ac:dyDescent="0.2">
      <c r="A16" s="6"/>
      <c r="B16" s="6"/>
      <c r="C16" s="6"/>
      <c r="D16" s="6"/>
      <c r="E16" s="6"/>
      <c r="F16" s="6"/>
      <c r="G16" s="6"/>
      <c r="H16" s="6"/>
      <c r="I16" s="6"/>
      <c r="J16" s="6"/>
      <c r="K16" s="6"/>
      <c r="L16" s="6"/>
      <c r="M16" s="6"/>
      <c r="N16" s="6"/>
      <c r="O16" s="6"/>
    </row>
    <row r="17" spans="1:15" x14ac:dyDescent="0.2">
      <c r="A17" s="6"/>
      <c r="B17" s="6"/>
      <c r="C17" s="6"/>
      <c r="D17" s="6"/>
      <c r="E17" s="6"/>
      <c r="F17" s="6"/>
      <c r="G17" s="6"/>
      <c r="H17" s="6"/>
      <c r="I17" s="6"/>
      <c r="J17" s="6"/>
      <c r="K17" s="6"/>
      <c r="L17" s="6"/>
      <c r="M17" s="6"/>
      <c r="N17" s="6"/>
      <c r="O17" s="6"/>
    </row>
    <row r="18" spans="1:15" x14ac:dyDescent="0.2">
      <c r="A18" s="6"/>
      <c r="B18" s="6"/>
      <c r="C18" s="6"/>
      <c r="D18" s="6"/>
      <c r="E18" s="6"/>
      <c r="F18" s="6"/>
      <c r="G18" s="6"/>
      <c r="H18" s="6"/>
      <c r="I18" s="6"/>
      <c r="J18" s="6"/>
      <c r="K18" s="6"/>
      <c r="L18" s="6"/>
      <c r="M18" s="6"/>
      <c r="N18" s="6"/>
      <c r="O18" s="6"/>
    </row>
    <row r="19" spans="1:15" x14ac:dyDescent="0.2">
      <c r="A19" s="6"/>
      <c r="B19" s="6"/>
      <c r="C19" s="6"/>
      <c r="D19" s="6"/>
      <c r="E19" s="6"/>
      <c r="F19" s="6"/>
      <c r="G19" s="6"/>
      <c r="H19" s="6"/>
      <c r="I19" s="6"/>
      <c r="J19" s="6"/>
      <c r="K19" s="6"/>
      <c r="L19" s="6"/>
      <c r="M19" s="6"/>
      <c r="N19" s="6"/>
      <c r="O19" s="6"/>
    </row>
    <row r="20" spans="1:15" x14ac:dyDescent="0.2">
      <c r="A20" s="6"/>
      <c r="B20" s="6"/>
      <c r="C20" s="6"/>
      <c r="D20" s="6"/>
      <c r="E20" s="6"/>
      <c r="F20" s="6"/>
      <c r="G20" s="6"/>
      <c r="H20" s="6"/>
      <c r="I20" s="6"/>
      <c r="J20" s="6"/>
      <c r="K20" s="6"/>
      <c r="L20" s="6"/>
      <c r="M20" s="6"/>
      <c r="N20" s="6"/>
      <c r="O20" s="6"/>
    </row>
  </sheetData>
  <mergeCells count="3">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workbookViewId="0">
      <selection activeCell="G14" sqref="G14"/>
    </sheetView>
  </sheetViews>
  <sheetFormatPr defaultRowHeight="12.75" x14ac:dyDescent="0.2"/>
  <cols>
    <col min="10" max="10" width="9.85546875" bestFit="1" customWidth="1"/>
    <col min="11" max="11" width="14.42578125" bestFit="1" customWidth="1"/>
  </cols>
  <sheetData>
    <row r="1" spans="1:16" ht="15.75" x14ac:dyDescent="0.25">
      <c r="A1" s="8" t="s">
        <v>0</v>
      </c>
      <c r="B1" s="7"/>
      <c r="C1" s="7"/>
      <c r="D1" s="7"/>
      <c r="E1" s="4"/>
      <c r="F1" s="4"/>
      <c r="G1" s="4"/>
      <c r="H1" s="4"/>
      <c r="I1" s="4"/>
      <c r="J1" s="6"/>
    </row>
    <row r="2" spans="1:16" ht="15.75" x14ac:dyDescent="0.25">
      <c r="A2" s="4"/>
      <c r="B2" s="3"/>
      <c r="C2" s="3"/>
      <c r="D2" s="3"/>
      <c r="E2" s="3"/>
      <c r="F2" s="3"/>
      <c r="G2" s="3"/>
      <c r="H2" s="3"/>
      <c r="I2" s="3"/>
    </row>
    <row r="3" spans="1:16" x14ac:dyDescent="0.2">
      <c r="A3" s="74"/>
      <c r="B3" s="74"/>
      <c r="C3" s="74"/>
      <c r="D3" s="17" t="s">
        <v>6</v>
      </c>
      <c r="E3" s="10" t="s">
        <v>7</v>
      </c>
      <c r="F3" s="10" t="s">
        <v>8</v>
      </c>
      <c r="G3" s="10" t="s">
        <v>9</v>
      </c>
      <c r="H3" s="10" t="s">
        <v>10</v>
      </c>
      <c r="I3" s="10" t="s">
        <v>11</v>
      </c>
      <c r="J3" s="10" t="s">
        <v>25</v>
      </c>
      <c r="K3" s="11" t="s">
        <v>26</v>
      </c>
      <c r="L3" s="5"/>
      <c r="M3" s="5"/>
      <c r="N3" s="5"/>
      <c r="O3" s="5"/>
      <c r="P3" s="5"/>
    </row>
    <row r="4" spans="1:16" x14ac:dyDescent="0.2">
      <c r="A4" s="75" t="s">
        <v>31</v>
      </c>
      <c r="B4" s="75"/>
      <c r="C4" s="75"/>
      <c r="D4" s="18">
        <f>'Pricing Score Calculation'!E5</f>
        <v>29.4466820541396</v>
      </c>
      <c r="E4" s="48">
        <v>4</v>
      </c>
      <c r="F4" s="48">
        <v>2</v>
      </c>
      <c r="G4" s="48">
        <v>3</v>
      </c>
      <c r="H4" s="48">
        <v>2</v>
      </c>
      <c r="I4" s="48">
        <v>1</v>
      </c>
      <c r="J4" s="20">
        <f>'HUB Evaluator'!J4</f>
        <v>10</v>
      </c>
      <c r="K4" s="19">
        <f>SUM(D4:J4)</f>
        <v>51.4466820541396</v>
      </c>
      <c r="L4" s="6"/>
      <c r="M4" s="6"/>
      <c r="N4" s="6"/>
      <c r="O4" s="6"/>
      <c r="P4" s="6"/>
    </row>
    <row r="5" spans="1:16" x14ac:dyDescent="0.2">
      <c r="A5" s="75" t="s">
        <v>32</v>
      </c>
      <c r="B5" s="75"/>
      <c r="C5" s="75"/>
      <c r="D5" s="18">
        <f>'Pricing Score Calculation'!E6</f>
        <v>30</v>
      </c>
      <c r="E5" s="48">
        <v>20</v>
      </c>
      <c r="F5" s="48">
        <v>8</v>
      </c>
      <c r="G5" s="48">
        <v>12</v>
      </c>
      <c r="H5" s="48">
        <v>10</v>
      </c>
      <c r="I5" s="48">
        <v>5</v>
      </c>
      <c r="J5" s="20">
        <f>'HUB Evaluator'!J5</f>
        <v>10</v>
      </c>
      <c r="K5" s="19">
        <f t="shared" ref="K5" si="0">SUM(D5:J5)</f>
        <v>95</v>
      </c>
      <c r="L5" s="6"/>
      <c r="M5" s="6"/>
      <c r="N5" s="6"/>
      <c r="O5" s="6"/>
      <c r="P5" s="6"/>
    </row>
    <row r="6" spans="1:16" x14ac:dyDescent="0.2">
      <c r="A6" s="6"/>
      <c r="B6" s="6"/>
      <c r="C6" s="6"/>
      <c r="D6" s="6"/>
      <c r="E6" s="6"/>
      <c r="F6" s="6"/>
      <c r="G6" s="6"/>
      <c r="H6" s="6"/>
      <c r="I6" s="6"/>
      <c r="J6" s="6"/>
      <c r="K6" s="6"/>
      <c r="L6" s="6"/>
      <c r="M6" s="6"/>
      <c r="N6" s="6"/>
      <c r="O6" s="6"/>
      <c r="P6" s="6"/>
    </row>
    <row r="7" spans="1:16" x14ac:dyDescent="0.2">
      <c r="A7" s="6"/>
      <c r="B7" s="6"/>
      <c r="C7" s="6"/>
      <c r="D7" s="6"/>
      <c r="E7" s="6"/>
      <c r="F7" s="6"/>
      <c r="G7" s="6"/>
      <c r="H7" s="6"/>
      <c r="I7" s="6"/>
      <c r="J7" s="6"/>
      <c r="K7" s="6"/>
      <c r="L7" s="6"/>
      <c r="M7" s="6"/>
      <c r="N7" s="6"/>
      <c r="O7" s="6"/>
      <c r="P7" s="6"/>
    </row>
    <row r="8" spans="1:16" x14ac:dyDescent="0.2">
      <c r="A8" s="6"/>
      <c r="B8" s="6"/>
      <c r="C8" s="6"/>
      <c r="D8" s="6"/>
      <c r="E8" s="6"/>
      <c r="F8" s="6"/>
      <c r="G8" s="6"/>
      <c r="H8" s="6"/>
      <c r="I8" s="6"/>
      <c r="J8" s="6"/>
      <c r="K8" s="6"/>
      <c r="L8" s="6"/>
      <c r="M8" s="6"/>
      <c r="N8" s="6"/>
      <c r="O8" s="6"/>
      <c r="P8" s="6"/>
    </row>
    <row r="9" spans="1:16" x14ac:dyDescent="0.2">
      <c r="A9" s="6"/>
      <c r="B9" s="6"/>
      <c r="C9" s="6"/>
      <c r="D9" s="6"/>
      <c r="E9" s="6"/>
      <c r="F9" s="6"/>
      <c r="G9" s="6"/>
      <c r="H9" s="6"/>
      <c r="I9" s="6"/>
      <c r="J9" s="6"/>
      <c r="K9" s="6"/>
      <c r="L9" s="6"/>
      <c r="M9" s="6"/>
      <c r="N9" s="6"/>
      <c r="O9" s="6"/>
      <c r="P9" s="6"/>
    </row>
    <row r="10" spans="1:16" x14ac:dyDescent="0.2">
      <c r="A10" s="6"/>
      <c r="B10" s="6"/>
      <c r="C10" s="6"/>
      <c r="D10" s="6"/>
      <c r="E10" s="6"/>
      <c r="F10" s="6"/>
      <c r="G10" s="6"/>
      <c r="H10" s="6"/>
      <c r="I10" s="6"/>
      <c r="J10" s="6"/>
      <c r="K10" s="6"/>
      <c r="L10" s="6"/>
      <c r="M10" s="6"/>
      <c r="N10" s="6"/>
      <c r="O10" s="6"/>
      <c r="P10" s="6"/>
    </row>
    <row r="11" spans="1:16" x14ac:dyDescent="0.2">
      <c r="A11" s="6"/>
      <c r="B11" s="6"/>
      <c r="C11" s="6"/>
      <c r="D11" s="6"/>
      <c r="E11" s="6"/>
      <c r="F11" s="6"/>
      <c r="G11" s="6"/>
      <c r="H11" s="6"/>
      <c r="I11" s="6"/>
      <c r="J11" s="6"/>
      <c r="K11" s="6"/>
      <c r="L11" s="6"/>
      <c r="M11" s="6"/>
      <c r="N11" s="6"/>
      <c r="O11" s="6"/>
      <c r="P11" s="6"/>
    </row>
    <row r="12" spans="1:16" x14ac:dyDescent="0.2">
      <c r="A12" s="6"/>
      <c r="B12" s="6"/>
      <c r="C12" s="6"/>
      <c r="D12" s="6"/>
      <c r="E12" s="6"/>
      <c r="F12" s="6"/>
      <c r="G12" s="6"/>
      <c r="H12" s="6"/>
      <c r="I12" s="6"/>
      <c r="J12" s="6"/>
      <c r="K12" s="6"/>
      <c r="L12" s="6"/>
      <c r="M12" s="6"/>
      <c r="N12" s="6"/>
      <c r="O12" s="6"/>
      <c r="P12" s="6"/>
    </row>
    <row r="13" spans="1:16" x14ac:dyDescent="0.2">
      <c r="A13" s="6"/>
      <c r="B13" s="6"/>
      <c r="C13" s="6"/>
      <c r="D13" s="6"/>
      <c r="E13" s="6"/>
      <c r="F13" s="6"/>
      <c r="G13" s="6"/>
      <c r="H13" s="6"/>
      <c r="I13" s="6"/>
      <c r="J13" s="6"/>
      <c r="K13" s="6"/>
      <c r="L13" s="6"/>
      <c r="M13" s="6"/>
      <c r="N13" s="6"/>
      <c r="O13" s="6"/>
      <c r="P13" s="6"/>
    </row>
    <row r="14" spans="1:16" x14ac:dyDescent="0.2">
      <c r="A14" s="6"/>
      <c r="B14" s="6"/>
      <c r="C14" s="6"/>
      <c r="D14" s="6"/>
      <c r="E14" s="6"/>
      <c r="F14" s="6"/>
      <c r="G14" s="6"/>
      <c r="H14" s="6"/>
      <c r="I14" s="6"/>
      <c r="J14" s="6"/>
      <c r="K14" s="6"/>
      <c r="L14" s="6"/>
      <c r="M14" s="6"/>
      <c r="N14" s="6"/>
      <c r="O14" s="6"/>
    </row>
    <row r="15" spans="1:16" x14ac:dyDescent="0.2">
      <c r="A15" s="6"/>
      <c r="B15" s="6"/>
      <c r="C15" s="6"/>
      <c r="D15" s="6"/>
      <c r="E15" s="6"/>
      <c r="F15" s="6"/>
      <c r="G15" s="6"/>
      <c r="H15" s="6"/>
      <c r="I15" s="6"/>
      <c r="J15" s="6"/>
      <c r="K15" s="6"/>
      <c r="L15" s="6"/>
      <c r="M15" s="6"/>
      <c r="N15" s="6"/>
      <c r="O15" s="6"/>
    </row>
    <row r="16" spans="1:16" x14ac:dyDescent="0.2">
      <c r="A16" s="6"/>
      <c r="B16" s="6"/>
      <c r="C16" s="6"/>
      <c r="D16" s="6"/>
      <c r="E16" s="6"/>
      <c r="F16" s="6"/>
      <c r="G16" s="6"/>
      <c r="H16" s="6"/>
      <c r="I16" s="6"/>
      <c r="J16" s="6"/>
      <c r="K16" s="6"/>
      <c r="L16" s="6"/>
      <c r="M16" s="6"/>
      <c r="N16" s="6"/>
      <c r="O16" s="6"/>
    </row>
    <row r="17" spans="1:15" x14ac:dyDescent="0.2">
      <c r="A17" s="6"/>
      <c r="B17" s="6"/>
      <c r="C17" s="6"/>
      <c r="D17" s="6"/>
      <c r="E17" s="6"/>
      <c r="F17" s="6"/>
      <c r="G17" s="6"/>
      <c r="H17" s="6"/>
      <c r="I17" s="6"/>
      <c r="J17" s="6"/>
      <c r="K17" s="6"/>
      <c r="L17" s="6"/>
      <c r="M17" s="6"/>
      <c r="N17" s="6"/>
      <c r="O17" s="6"/>
    </row>
    <row r="18" spans="1:15" x14ac:dyDescent="0.2">
      <c r="A18" s="6"/>
      <c r="B18" s="6"/>
      <c r="C18" s="6"/>
      <c r="D18" s="6"/>
      <c r="E18" s="6"/>
      <c r="F18" s="6"/>
      <c r="G18" s="6"/>
      <c r="H18" s="6"/>
      <c r="I18" s="6"/>
      <c r="J18" s="6"/>
      <c r="K18" s="6"/>
      <c r="L18" s="6"/>
      <c r="M18" s="6"/>
      <c r="N18" s="6"/>
      <c r="O18" s="6"/>
    </row>
    <row r="19" spans="1:15" x14ac:dyDescent="0.2">
      <c r="A19" s="6"/>
      <c r="B19" s="6"/>
      <c r="C19" s="6"/>
      <c r="D19" s="6"/>
      <c r="E19" s="6"/>
      <c r="F19" s="6"/>
      <c r="G19" s="6"/>
      <c r="H19" s="6"/>
      <c r="I19" s="6"/>
      <c r="J19" s="6"/>
      <c r="K19" s="6"/>
      <c r="L19" s="6"/>
      <c r="M19" s="6"/>
      <c r="N19" s="6"/>
      <c r="O19" s="6"/>
    </row>
    <row r="20" spans="1:15" x14ac:dyDescent="0.2">
      <c r="A20" s="6"/>
      <c r="B20" s="6"/>
      <c r="C20" s="6"/>
      <c r="D20" s="6"/>
      <c r="E20" s="6"/>
      <c r="F20" s="6"/>
      <c r="G20" s="6"/>
      <c r="H20" s="6"/>
      <c r="I20" s="6"/>
      <c r="J20" s="6"/>
      <c r="K20" s="6"/>
      <c r="L20" s="6"/>
      <c r="M20" s="6"/>
      <c r="N20" s="6"/>
      <c r="O20" s="6"/>
    </row>
  </sheetData>
  <mergeCells count="3">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workbookViewId="0">
      <selection activeCell="F16" sqref="F16"/>
    </sheetView>
  </sheetViews>
  <sheetFormatPr defaultRowHeight="12.75" x14ac:dyDescent="0.2"/>
  <cols>
    <col min="10" max="10" width="9.85546875" bestFit="1" customWidth="1"/>
    <col min="11" max="11" width="14.42578125" bestFit="1" customWidth="1"/>
  </cols>
  <sheetData>
    <row r="1" spans="1:16" ht="15.75" x14ac:dyDescent="0.25">
      <c r="A1" s="8" t="s">
        <v>0</v>
      </c>
      <c r="B1" s="7"/>
      <c r="C1" s="7"/>
      <c r="D1" s="7"/>
      <c r="E1" s="4"/>
      <c r="F1" s="4"/>
      <c r="G1" s="4"/>
      <c r="H1" s="4"/>
      <c r="I1" s="4"/>
      <c r="J1" s="6"/>
    </row>
    <row r="2" spans="1:16" ht="15.75" x14ac:dyDescent="0.25">
      <c r="A2" s="4"/>
      <c r="B2" s="3"/>
      <c r="C2" s="3"/>
      <c r="D2" s="3"/>
      <c r="E2" s="3"/>
      <c r="F2" s="3"/>
      <c r="G2" s="3"/>
      <c r="H2" s="3"/>
      <c r="I2" s="3"/>
      <c r="J2" s="3"/>
    </row>
    <row r="3" spans="1:16" x14ac:dyDescent="0.2">
      <c r="A3" s="74"/>
      <c r="B3" s="74"/>
      <c r="C3" s="74"/>
      <c r="D3" s="17" t="s">
        <v>6</v>
      </c>
      <c r="E3" s="10" t="s">
        <v>7</v>
      </c>
      <c r="F3" s="10" t="s">
        <v>8</v>
      </c>
      <c r="G3" s="10" t="s">
        <v>9</v>
      </c>
      <c r="H3" s="10" t="s">
        <v>10</v>
      </c>
      <c r="I3" s="10" t="s">
        <v>11</v>
      </c>
      <c r="J3" s="10" t="s">
        <v>25</v>
      </c>
      <c r="K3" s="11" t="s">
        <v>26</v>
      </c>
      <c r="L3" s="5"/>
      <c r="M3" s="5"/>
      <c r="N3" s="5"/>
      <c r="O3" s="5"/>
      <c r="P3" s="5"/>
    </row>
    <row r="4" spans="1:16" x14ac:dyDescent="0.2">
      <c r="A4" s="75" t="s">
        <v>31</v>
      </c>
      <c r="B4" s="75"/>
      <c r="C4" s="75"/>
      <c r="D4" s="18">
        <f>'Pricing Score Calculation'!E5</f>
        <v>29.4466820541396</v>
      </c>
      <c r="E4" s="45">
        <v>8</v>
      </c>
      <c r="F4" s="45">
        <v>6</v>
      </c>
      <c r="G4" s="45">
        <v>9</v>
      </c>
      <c r="H4" s="45">
        <v>4</v>
      </c>
      <c r="I4" s="45">
        <v>3</v>
      </c>
      <c r="J4" s="20">
        <f>'HUB Evaluator'!J4</f>
        <v>10</v>
      </c>
      <c r="K4" s="19">
        <f>SUM(D4:J4)</f>
        <v>69.4466820541396</v>
      </c>
      <c r="L4" s="6"/>
      <c r="M4" s="6"/>
      <c r="N4" s="6"/>
      <c r="O4" s="6"/>
      <c r="P4" s="6"/>
    </row>
    <row r="5" spans="1:16" x14ac:dyDescent="0.2">
      <c r="A5" s="75" t="s">
        <v>32</v>
      </c>
      <c r="B5" s="75"/>
      <c r="C5" s="75"/>
      <c r="D5" s="18">
        <f>'Pricing Score Calculation'!E6</f>
        <v>30</v>
      </c>
      <c r="E5" s="45">
        <v>16</v>
      </c>
      <c r="F5" s="45">
        <v>8</v>
      </c>
      <c r="G5" s="45">
        <v>12</v>
      </c>
      <c r="H5" s="45">
        <v>6</v>
      </c>
      <c r="I5" s="45">
        <v>3</v>
      </c>
      <c r="J5" s="20">
        <f>'HUB Evaluator'!J5</f>
        <v>10</v>
      </c>
      <c r="K5" s="19">
        <f t="shared" ref="K5" si="0">SUM(D5:J5)</f>
        <v>85</v>
      </c>
      <c r="L5" s="6"/>
      <c r="M5" s="6"/>
      <c r="N5" s="6"/>
      <c r="O5" s="6"/>
      <c r="P5" s="6"/>
    </row>
    <row r="6" spans="1:16" x14ac:dyDescent="0.2">
      <c r="A6" s="6"/>
      <c r="B6" s="6"/>
      <c r="C6" s="6"/>
      <c r="D6" s="6"/>
      <c r="E6" s="6"/>
      <c r="F6" s="6"/>
      <c r="G6" s="6"/>
      <c r="H6" s="6"/>
      <c r="I6" s="6"/>
      <c r="J6" s="6"/>
      <c r="K6" s="6"/>
      <c r="L6" s="6"/>
      <c r="M6" s="6"/>
      <c r="N6" s="6"/>
      <c r="O6" s="6"/>
      <c r="P6" s="6"/>
    </row>
    <row r="7" spans="1:16" x14ac:dyDescent="0.2">
      <c r="A7" s="6"/>
      <c r="B7" s="6"/>
      <c r="C7" s="6"/>
      <c r="D7" s="6"/>
      <c r="E7" s="6"/>
      <c r="F7" s="6"/>
      <c r="G7" s="6"/>
      <c r="H7" s="6"/>
      <c r="I7" s="6"/>
      <c r="J7" s="6"/>
      <c r="K7" s="6"/>
      <c r="L7" s="6"/>
      <c r="M7" s="6"/>
      <c r="N7" s="6"/>
      <c r="O7" s="6"/>
      <c r="P7" s="6"/>
    </row>
    <row r="8" spans="1:16" x14ac:dyDescent="0.2">
      <c r="A8" s="6"/>
      <c r="B8" s="6"/>
      <c r="C8" s="6"/>
      <c r="D8" s="6"/>
      <c r="E8" s="6"/>
      <c r="F8" s="6"/>
      <c r="G8" s="6"/>
      <c r="H8" s="6"/>
      <c r="I8" s="6"/>
      <c r="J8" s="6"/>
      <c r="K8" s="6"/>
      <c r="L8" s="6"/>
      <c r="M8" s="6"/>
      <c r="N8" s="6"/>
      <c r="O8" s="6"/>
      <c r="P8" s="6"/>
    </row>
    <row r="9" spans="1:16" x14ac:dyDescent="0.2">
      <c r="A9" s="6"/>
      <c r="B9" s="6"/>
      <c r="C9" s="6"/>
      <c r="D9" s="6"/>
      <c r="E9" s="6"/>
      <c r="F9" s="6"/>
      <c r="G9" s="6"/>
      <c r="H9" s="6"/>
      <c r="I9" s="6"/>
      <c r="J9" s="6"/>
      <c r="K9" s="6"/>
      <c r="L9" s="6"/>
      <c r="M9" s="6"/>
      <c r="N9" s="6"/>
      <c r="O9" s="6"/>
      <c r="P9" s="6"/>
    </row>
    <row r="10" spans="1:16" x14ac:dyDescent="0.2">
      <c r="A10" s="6"/>
      <c r="B10" s="6"/>
      <c r="C10" s="6"/>
      <c r="D10" s="6"/>
      <c r="E10" s="6"/>
      <c r="F10" s="6"/>
      <c r="G10" s="6"/>
      <c r="H10" s="6"/>
      <c r="I10" s="6"/>
      <c r="J10" s="6"/>
      <c r="K10" s="6"/>
      <c r="L10" s="6"/>
      <c r="M10" s="6"/>
      <c r="N10" s="6"/>
      <c r="O10" s="6"/>
      <c r="P10" s="6"/>
    </row>
    <row r="11" spans="1:16" x14ac:dyDescent="0.2">
      <c r="A11" s="6"/>
      <c r="B11" s="6"/>
      <c r="C11" s="6"/>
      <c r="D11" s="6"/>
      <c r="E11" s="6"/>
      <c r="F11" s="6"/>
      <c r="G11" s="6"/>
      <c r="H11" s="6"/>
      <c r="I11" s="6"/>
      <c r="J11" s="6"/>
      <c r="K11" s="6"/>
      <c r="L11" s="6"/>
      <c r="M11" s="6"/>
      <c r="N11" s="6"/>
      <c r="O11" s="6"/>
      <c r="P11" s="6"/>
    </row>
    <row r="12" spans="1:16" x14ac:dyDescent="0.2">
      <c r="A12" s="6"/>
      <c r="B12" s="6"/>
      <c r="C12" s="6"/>
      <c r="D12" s="6"/>
      <c r="E12" s="6"/>
      <c r="F12" s="6"/>
      <c r="G12" s="6"/>
      <c r="H12" s="6"/>
      <c r="I12" s="6"/>
      <c r="J12" s="6"/>
      <c r="K12" s="6"/>
      <c r="L12" s="6"/>
      <c r="M12" s="6"/>
      <c r="N12" s="6"/>
      <c r="O12" s="6"/>
      <c r="P12" s="6"/>
    </row>
    <row r="13" spans="1:16" x14ac:dyDescent="0.2">
      <c r="A13" s="6"/>
      <c r="B13" s="6"/>
      <c r="C13" s="6"/>
      <c r="D13" s="6"/>
      <c r="E13" s="6"/>
      <c r="F13" s="6"/>
      <c r="G13" s="6"/>
      <c r="H13" s="6"/>
      <c r="I13" s="6"/>
      <c r="J13" s="6"/>
      <c r="K13" s="6"/>
      <c r="L13" s="6"/>
      <c r="M13" s="6"/>
      <c r="N13" s="6"/>
      <c r="O13" s="6"/>
      <c r="P13" s="6"/>
    </row>
    <row r="14" spans="1:16" x14ac:dyDescent="0.2">
      <c r="A14" s="6"/>
      <c r="B14" s="6"/>
      <c r="C14" s="6"/>
      <c r="D14" s="6"/>
      <c r="E14" s="6"/>
      <c r="F14" s="6"/>
      <c r="G14" s="6"/>
      <c r="H14" s="6"/>
      <c r="I14" s="6"/>
      <c r="J14" s="6"/>
      <c r="K14" s="6"/>
      <c r="L14" s="6"/>
      <c r="M14" s="6"/>
      <c r="N14" s="6"/>
      <c r="O14" s="6"/>
    </row>
    <row r="15" spans="1:16" x14ac:dyDescent="0.2">
      <c r="A15" s="6"/>
      <c r="B15" s="6"/>
      <c r="C15" s="6"/>
      <c r="D15" s="6"/>
      <c r="E15" s="6"/>
      <c r="F15" s="6"/>
      <c r="G15" s="6"/>
      <c r="H15" s="6"/>
      <c r="I15" s="6"/>
      <c r="J15" s="6"/>
      <c r="K15" s="6"/>
      <c r="L15" s="6"/>
      <c r="M15" s="6"/>
      <c r="N15" s="6"/>
      <c r="O15" s="6"/>
    </row>
    <row r="16" spans="1:16" x14ac:dyDescent="0.2">
      <c r="A16" s="6"/>
      <c r="B16" s="6"/>
      <c r="C16" s="6"/>
      <c r="D16" s="6"/>
      <c r="E16" s="6"/>
      <c r="F16" s="6"/>
      <c r="G16" s="6"/>
      <c r="H16" s="6"/>
      <c r="I16" s="6"/>
      <c r="J16" s="6"/>
      <c r="K16" s="6"/>
      <c r="L16" s="6"/>
      <c r="M16" s="6"/>
      <c r="N16" s="6"/>
      <c r="O16" s="6"/>
    </row>
    <row r="17" spans="1:15" x14ac:dyDescent="0.2">
      <c r="A17" s="6"/>
      <c r="B17" s="6"/>
      <c r="C17" s="6"/>
      <c r="D17" s="6"/>
      <c r="E17" s="6"/>
      <c r="F17" s="6"/>
      <c r="G17" s="6"/>
      <c r="H17" s="6"/>
      <c r="I17" s="6"/>
      <c r="J17" s="6"/>
      <c r="K17" s="6"/>
      <c r="L17" s="6"/>
      <c r="M17" s="6"/>
      <c r="N17" s="6"/>
      <c r="O17" s="6"/>
    </row>
    <row r="18" spans="1:15" x14ac:dyDescent="0.2">
      <c r="A18" s="6"/>
      <c r="B18" s="6"/>
      <c r="C18" s="6"/>
      <c r="D18" s="6"/>
      <c r="E18" s="6"/>
      <c r="F18" s="6"/>
      <c r="G18" s="6"/>
      <c r="H18" s="6"/>
      <c r="I18" s="6"/>
      <c r="J18" s="6"/>
      <c r="K18" s="6"/>
      <c r="L18" s="6"/>
      <c r="M18" s="6"/>
      <c r="N18" s="6"/>
      <c r="O18" s="6"/>
    </row>
    <row r="19" spans="1:15" x14ac:dyDescent="0.2">
      <c r="A19" s="6"/>
      <c r="B19" s="6"/>
      <c r="C19" s="6"/>
      <c r="D19" s="6"/>
      <c r="E19" s="6"/>
      <c r="F19" s="6"/>
      <c r="G19" s="6"/>
      <c r="H19" s="6"/>
      <c r="I19" s="6"/>
      <c r="J19" s="6"/>
      <c r="K19" s="6"/>
      <c r="L19" s="6"/>
      <c r="M19" s="6"/>
      <c r="N19" s="6"/>
      <c r="O19" s="6"/>
    </row>
    <row r="20" spans="1:15" x14ac:dyDescent="0.2">
      <c r="A20" s="6"/>
      <c r="B20" s="6"/>
      <c r="C20" s="6"/>
      <c r="D20" s="6"/>
      <c r="E20" s="6"/>
      <c r="F20" s="6"/>
      <c r="G20" s="6"/>
      <c r="H20" s="6"/>
      <c r="I20" s="6"/>
      <c r="J20" s="6"/>
      <c r="K20" s="6"/>
      <c r="L20" s="6"/>
      <c r="M20" s="6"/>
      <c r="N20" s="6"/>
      <c r="O20" s="6"/>
    </row>
  </sheetData>
  <mergeCells count="3">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workbookViewId="0">
      <selection activeCell="E4" sqref="E4:I5"/>
    </sheetView>
  </sheetViews>
  <sheetFormatPr defaultRowHeight="12.75" x14ac:dyDescent="0.2"/>
  <cols>
    <col min="10" max="10" width="9.85546875" bestFit="1" customWidth="1"/>
    <col min="11" max="11" width="14.42578125" bestFit="1" customWidth="1"/>
  </cols>
  <sheetData>
    <row r="1" spans="1:16" ht="15.75" x14ac:dyDescent="0.25">
      <c r="A1" s="8" t="s">
        <v>0</v>
      </c>
      <c r="B1" s="7"/>
      <c r="C1" s="7"/>
      <c r="D1" s="7"/>
      <c r="E1" s="4"/>
      <c r="F1" s="4"/>
      <c r="G1" s="4"/>
      <c r="H1" s="4"/>
      <c r="I1" s="4"/>
      <c r="J1" s="6"/>
    </row>
    <row r="2" spans="1:16" ht="15.75" x14ac:dyDescent="0.25">
      <c r="A2" s="4"/>
      <c r="B2" s="3"/>
      <c r="C2" s="3"/>
      <c r="D2" s="3"/>
      <c r="E2" s="3"/>
      <c r="F2" s="3"/>
      <c r="G2" s="3"/>
      <c r="H2" s="3"/>
      <c r="I2" s="3"/>
      <c r="J2" s="3"/>
    </row>
    <row r="3" spans="1:16" x14ac:dyDescent="0.2">
      <c r="A3" s="74"/>
      <c r="B3" s="74"/>
      <c r="C3" s="74"/>
      <c r="D3" s="17" t="s">
        <v>6</v>
      </c>
      <c r="E3" s="10" t="s">
        <v>7</v>
      </c>
      <c r="F3" s="10" t="s">
        <v>8</v>
      </c>
      <c r="G3" s="10" t="s">
        <v>9</v>
      </c>
      <c r="H3" s="10" t="s">
        <v>10</v>
      </c>
      <c r="I3" s="10" t="s">
        <v>11</v>
      </c>
      <c r="J3" s="10" t="s">
        <v>25</v>
      </c>
      <c r="K3" s="11" t="s">
        <v>26</v>
      </c>
      <c r="L3" s="5"/>
      <c r="M3" s="5"/>
      <c r="N3" s="5"/>
      <c r="O3" s="5"/>
      <c r="P3" s="5"/>
    </row>
    <row r="4" spans="1:16" x14ac:dyDescent="0.2">
      <c r="A4" s="75" t="s">
        <v>31</v>
      </c>
      <c r="B4" s="75"/>
      <c r="C4" s="75"/>
      <c r="D4" s="18">
        <f>'Pricing Score Calculation'!E5</f>
        <v>29.4466820541396</v>
      </c>
      <c r="E4" s="50">
        <v>6</v>
      </c>
      <c r="F4" s="50">
        <v>2.6</v>
      </c>
      <c r="G4" s="50">
        <v>6</v>
      </c>
      <c r="H4" s="50">
        <v>3.6</v>
      </c>
      <c r="I4" s="50">
        <v>2.4</v>
      </c>
      <c r="J4" s="20">
        <f>'HUB Evaluator'!J4</f>
        <v>10</v>
      </c>
      <c r="K4" s="19">
        <f>SUM(D4:J4)</f>
        <v>60.046682054139602</v>
      </c>
      <c r="L4" s="6"/>
      <c r="M4" s="6"/>
      <c r="N4" s="6"/>
      <c r="O4" s="6"/>
      <c r="P4" s="6"/>
    </row>
    <row r="5" spans="1:16" x14ac:dyDescent="0.2">
      <c r="A5" s="75" t="s">
        <v>32</v>
      </c>
      <c r="B5" s="75"/>
      <c r="C5" s="75"/>
      <c r="D5" s="18">
        <f>'Pricing Score Calculation'!E6</f>
        <v>30</v>
      </c>
      <c r="E5" s="50">
        <v>18</v>
      </c>
      <c r="F5" s="50">
        <v>8.1999999999999993</v>
      </c>
      <c r="G5" s="50">
        <v>12.899999999999999</v>
      </c>
      <c r="H5" s="50">
        <v>8.6</v>
      </c>
      <c r="I5" s="50">
        <v>4.5999999999999996</v>
      </c>
      <c r="J5" s="20">
        <f>'HUB Evaluator'!J5</f>
        <v>10</v>
      </c>
      <c r="K5" s="19">
        <f>SUM(D5:J5)</f>
        <v>92.299999999999983</v>
      </c>
      <c r="L5" s="6"/>
      <c r="M5" s="6"/>
      <c r="N5" s="6"/>
      <c r="O5" s="6"/>
      <c r="P5" s="6"/>
    </row>
    <row r="6" spans="1:16" x14ac:dyDescent="0.2">
      <c r="A6" s="6"/>
      <c r="B6" s="6"/>
      <c r="C6" s="6"/>
      <c r="D6" s="6"/>
      <c r="E6" s="6"/>
      <c r="F6" s="6"/>
      <c r="G6" s="6"/>
      <c r="H6" s="6"/>
      <c r="I6" s="6"/>
      <c r="J6" s="6"/>
      <c r="K6" s="6"/>
      <c r="L6" s="6"/>
      <c r="M6" s="6"/>
      <c r="N6" s="6"/>
      <c r="O6" s="6"/>
      <c r="P6" s="6"/>
    </row>
    <row r="7" spans="1:16" x14ac:dyDescent="0.2">
      <c r="A7" s="6"/>
      <c r="B7" s="6"/>
      <c r="C7" s="6"/>
      <c r="D7" s="6"/>
      <c r="E7" s="6"/>
      <c r="F7" s="6"/>
      <c r="G7" s="6"/>
      <c r="H7" s="6"/>
      <c r="I7" s="6"/>
      <c r="J7" s="6"/>
      <c r="K7" s="6"/>
      <c r="L7" s="6"/>
      <c r="M7" s="6"/>
      <c r="N7" s="6"/>
      <c r="O7" s="6"/>
      <c r="P7" s="6"/>
    </row>
    <row r="8" spans="1:16" x14ac:dyDescent="0.2">
      <c r="A8" s="6"/>
      <c r="B8" s="6"/>
      <c r="C8" s="6"/>
      <c r="D8" s="6"/>
      <c r="E8" s="6"/>
      <c r="F8" s="6"/>
      <c r="G8" s="6"/>
      <c r="H8" s="6"/>
      <c r="I8" s="6"/>
      <c r="J8" s="6"/>
      <c r="K8" s="6"/>
      <c r="L8" s="6"/>
      <c r="M8" s="6"/>
      <c r="N8" s="6"/>
      <c r="O8" s="6"/>
      <c r="P8" s="6"/>
    </row>
    <row r="9" spans="1:16" x14ac:dyDescent="0.2">
      <c r="A9" s="6"/>
      <c r="B9" s="6"/>
      <c r="C9" s="6"/>
      <c r="D9" s="6"/>
      <c r="E9" s="6"/>
      <c r="F9" s="6"/>
      <c r="G9" s="6"/>
      <c r="H9" s="6"/>
      <c r="I9" s="6"/>
      <c r="J9" s="6"/>
      <c r="K9" s="6"/>
      <c r="L9" s="6"/>
      <c r="M9" s="6"/>
      <c r="N9" s="6"/>
      <c r="O9" s="6"/>
      <c r="P9" s="6"/>
    </row>
    <row r="10" spans="1:16" x14ac:dyDescent="0.2">
      <c r="A10" s="6"/>
      <c r="B10" s="6"/>
      <c r="C10" s="6"/>
      <c r="D10" s="6"/>
      <c r="E10" s="6"/>
      <c r="F10" s="6"/>
      <c r="G10" s="6"/>
      <c r="H10" s="6"/>
      <c r="I10" s="6"/>
      <c r="J10" s="6"/>
      <c r="K10" s="6"/>
      <c r="L10" s="6"/>
      <c r="M10" s="6"/>
      <c r="N10" s="6"/>
      <c r="O10" s="6"/>
      <c r="P10" s="6"/>
    </row>
    <row r="11" spans="1:16" x14ac:dyDescent="0.2">
      <c r="A11" s="6"/>
      <c r="B11" s="6"/>
      <c r="C11" s="6"/>
      <c r="D11" s="6"/>
      <c r="E11" s="6"/>
      <c r="F11" s="6"/>
      <c r="G11" s="6"/>
      <c r="H11" s="6"/>
      <c r="I11" s="6"/>
      <c r="J11" s="6"/>
      <c r="K11" s="6"/>
      <c r="L11" s="6"/>
      <c r="M11" s="6"/>
      <c r="N11" s="6"/>
      <c r="O11" s="6"/>
      <c r="P11" s="6"/>
    </row>
    <row r="12" spans="1:16" x14ac:dyDescent="0.2">
      <c r="A12" s="6"/>
      <c r="B12" s="6"/>
      <c r="C12" s="6"/>
      <c r="D12" s="6"/>
      <c r="E12" s="6"/>
      <c r="F12" s="6"/>
      <c r="G12" s="6"/>
      <c r="H12" s="6"/>
      <c r="I12" s="6"/>
      <c r="J12" s="6"/>
      <c r="K12" s="6"/>
      <c r="L12" s="6"/>
      <c r="M12" s="6"/>
      <c r="N12" s="6"/>
      <c r="O12" s="6"/>
      <c r="P12" s="6"/>
    </row>
    <row r="13" spans="1:16" x14ac:dyDescent="0.2">
      <c r="A13" s="6"/>
      <c r="B13" s="6"/>
      <c r="C13" s="6"/>
      <c r="D13" s="6"/>
      <c r="E13" s="6"/>
      <c r="F13" s="6"/>
      <c r="G13" s="6"/>
      <c r="H13" s="6"/>
      <c r="I13" s="6"/>
      <c r="J13" s="6"/>
      <c r="K13" s="6"/>
      <c r="L13" s="6"/>
      <c r="M13" s="6"/>
      <c r="N13" s="6"/>
      <c r="O13" s="6"/>
      <c r="P13" s="6"/>
    </row>
    <row r="14" spans="1:16" x14ac:dyDescent="0.2">
      <c r="A14" s="6"/>
      <c r="B14" s="6"/>
      <c r="C14" s="6"/>
      <c r="D14" s="6"/>
      <c r="E14" s="6"/>
      <c r="F14" s="6"/>
      <c r="G14" s="6"/>
      <c r="H14" s="6"/>
      <c r="I14" s="6"/>
      <c r="J14" s="6"/>
      <c r="K14" s="6"/>
      <c r="L14" s="6"/>
      <c r="M14" s="6"/>
      <c r="N14" s="6"/>
      <c r="O14" s="6"/>
    </row>
    <row r="15" spans="1:16" x14ac:dyDescent="0.2">
      <c r="A15" s="6"/>
      <c r="B15" s="6"/>
      <c r="C15" s="6"/>
      <c r="D15" s="6"/>
      <c r="E15" s="6"/>
      <c r="F15" s="6"/>
      <c r="G15" s="6"/>
      <c r="H15" s="6"/>
      <c r="I15" s="6"/>
      <c r="J15" s="6"/>
      <c r="K15" s="6"/>
      <c r="L15" s="6"/>
      <c r="M15" s="6"/>
      <c r="N15" s="6"/>
      <c r="O15" s="6"/>
    </row>
    <row r="16" spans="1:16" x14ac:dyDescent="0.2">
      <c r="A16" s="6"/>
      <c r="B16" s="6"/>
      <c r="C16" s="6"/>
      <c r="D16" s="6"/>
      <c r="E16" s="6"/>
      <c r="F16" s="6"/>
      <c r="G16" s="6"/>
      <c r="H16" s="6"/>
      <c r="I16" s="6"/>
      <c r="J16" s="6"/>
      <c r="K16" s="6"/>
      <c r="L16" s="6"/>
      <c r="M16" s="6"/>
      <c r="N16" s="6"/>
      <c r="O16" s="6"/>
    </row>
    <row r="17" spans="1:15" x14ac:dyDescent="0.2">
      <c r="A17" s="6"/>
      <c r="B17" s="6"/>
      <c r="C17" s="6"/>
      <c r="D17" s="6"/>
      <c r="E17" s="6"/>
      <c r="F17" s="6"/>
      <c r="G17" s="6"/>
      <c r="H17" s="6"/>
      <c r="I17" s="6"/>
      <c r="J17" s="6"/>
      <c r="K17" s="6"/>
      <c r="L17" s="6"/>
      <c r="M17" s="6"/>
      <c r="N17" s="6"/>
      <c r="O17" s="6"/>
    </row>
    <row r="18" spans="1:15" x14ac:dyDescent="0.2">
      <c r="A18" s="6"/>
      <c r="B18" s="6"/>
      <c r="C18" s="6"/>
      <c r="D18" s="6"/>
      <c r="E18" s="6"/>
      <c r="F18" s="6"/>
      <c r="G18" s="6"/>
      <c r="H18" s="6"/>
      <c r="I18" s="6"/>
      <c r="J18" s="6"/>
      <c r="K18" s="6"/>
      <c r="L18" s="6"/>
      <c r="M18" s="6"/>
      <c r="N18" s="6"/>
      <c r="O18" s="6"/>
    </row>
    <row r="19" spans="1:15" x14ac:dyDescent="0.2">
      <c r="A19" s="6"/>
      <c r="B19" s="6"/>
      <c r="C19" s="6"/>
      <c r="D19" s="6"/>
      <c r="E19" s="6"/>
      <c r="F19" s="6"/>
      <c r="G19" s="6"/>
      <c r="H19" s="6"/>
      <c r="I19" s="6"/>
      <c r="J19" s="6"/>
      <c r="K19" s="6"/>
      <c r="L19" s="6"/>
      <c r="M19" s="6"/>
      <c r="N19" s="6"/>
      <c r="O19" s="6"/>
    </row>
    <row r="20" spans="1:15" x14ac:dyDescent="0.2">
      <c r="A20" s="6"/>
      <c r="B20" s="6"/>
      <c r="C20" s="6"/>
      <c r="D20" s="6"/>
      <c r="E20" s="6"/>
      <c r="F20" s="6"/>
      <c r="G20" s="6"/>
      <c r="H20" s="6"/>
      <c r="I20" s="6"/>
      <c r="J20" s="6"/>
      <c r="K20" s="6"/>
      <c r="L20" s="6"/>
      <c r="M20" s="6"/>
      <c r="N20" s="6"/>
      <c r="O20" s="6"/>
    </row>
  </sheetData>
  <mergeCells count="3">
    <mergeCell ref="A3:C3"/>
    <mergeCell ref="A4:C4"/>
    <mergeCell ref="A5:C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workbookViewId="0">
      <selection activeCell="E4" sqref="E4:I5"/>
    </sheetView>
  </sheetViews>
  <sheetFormatPr defaultRowHeight="12.75" x14ac:dyDescent="0.2"/>
  <cols>
    <col min="1" max="9" width="9.140625" style="6"/>
    <col min="10" max="10" width="9.85546875" style="6" bestFit="1" customWidth="1"/>
    <col min="11" max="11" width="14.42578125" style="6" bestFit="1" customWidth="1"/>
    <col min="12" max="16384" width="9.140625" style="6"/>
  </cols>
  <sheetData>
    <row r="1" spans="1:16" ht="15.75" x14ac:dyDescent="0.25">
      <c r="A1" s="8" t="s">
        <v>0</v>
      </c>
      <c r="B1" s="7"/>
      <c r="C1" s="7"/>
      <c r="D1" s="7"/>
      <c r="E1" s="4"/>
      <c r="F1" s="4"/>
      <c r="G1" s="4"/>
      <c r="H1" s="4"/>
      <c r="I1" s="4"/>
    </row>
    <row r="2" spans="1:16" ht="15.75" x14ac:dyDescent="0.25">
      <c r="A2" s="4"/>
      <c r="B2" s="3"/>
      <c r="C2" s="3"/>
      <c r="D2" s="3"/>
      <c r="E2" s="3"/>
      <c r="F2" s="3"/>
      <c r="G2" s="3"/>
      <c r="H2" s="3"/>
      <c r="I2" s="3"/>
      <c r="J2" s="3"/>
    </row>
    <row r="3" spans="1:16" x14ac:dyDescent="0.2">
      <c r="A3" s="74"/>
      <c r="B3" s="74"/>
      <c r="C3" s="74"/>
      <c r="D3" s="17" t="s">
        <v>6</v>
      </c>
      <c r="E3" s="10" t="s">
        <v>7</v>
      </c>
      <c r="F3" s="10" t="s">
        <v>8</v>
      </c>
      <c r="G3" s="10" t="s">
        <v>9</v>
      </c>
      <c r="H3" s="10" t="s">
        <v>10</v>
      </c>
      <c r="I3" s="10" t="s">
        <v>11</v>
      </c>
      <c r="J3" s="10" t="s">
        <v>25</v>
      </c>
      <c r="K3" s="11" t="s">
        <v>26</v>
      </c>
      <c r="L3" s="5"/>
      <c r="M3" s="5"/>
      <c r="N3" s="5"/>
      <c r="O3" s="5"/>
      <c r="P3" s="5"/>
    </row>
    <row r="4" spans="1:16" x14ac:dyDescent="0.2">
      <c r="A4" s="75" t="s">
        <v>31</v>
      </c>
      <c r="B4" s="75"/>
      <c r="C4" s="75"/>
      <c r="D4" s="18">
        <f>'Pricing Score Calculation'!E5</f>
        <v>29.4466820541396</v>
      </c>
      <c r="E4" s="46">
        <v>4</v>
      </c>
      <c r="F4" s="46">
        <v>4</v>
      </c>
      <c r="G4" s="46">
        <v>6</v>
      </c>
      <c r="H4" s="46">
        <v>4</v>
      </c>
      <c r="I4" s="46">
        <v>3</v>
      </c>
      <c r="J4" s="20">
        <f>'HUB Evaluator'!J4</f>
        <v>10</v>
      </c>
      <c r="K4" s="19">
        <f>SUM(D4:J4)</f>
        <v>60.4466820541396</v>
      </c>
    </row>
    <row r="5" spans="1:16" x14ac:dyDescent="0.2">
      <c r="A5" s="75" t="s">
        <v>32</v>
      </c>
      <c r="B5" s="75"/>
      <c r="C5" s="75"/>
      <c r="D5" s="18">
        <f>'Pricing Score Calculation'!E6</f>
        <v>30</v>
      </c>
      <c r="E5" s="46">
        <v>16</v>
      </c>
      <c r="F5" s="46">
        <v>10</v>
      </c>
      <c r="G5" s="46">
        <v>12</v>
      </c>
      <c r="H5" s="46">
        <v>10</v>
      </c>
      <c r="I5" s="46">
        <v>3</v>
      </c>
      <c r="J5" s="20">
        <f>'HUB Evaluator'!J5</f>
        <v>10</v>
      </c>
      <c r="K5" s="19">
        <f t="shared" ref="K5" si="0">SUM(D5:J5)</f>
        <v>91</v>
      </c>
    </row>
  </sheetData>
  <mergeCells count="3">
    <mergeCell ref="A3:C3"/>
    <mergeCell ref="A4:C4"/>
    <mergeCell ref="A5:C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workbookViewId="0">
      <selection activeCell="E4" sqref="E4:I5"/>
    </sheetView>
  </sheetViews>
  <sheetFormatPr defaultRowHeight="12.75" x14ac:dyDescent="0.2"/>
  <cols>
    <col min="1" max="9" width="9.140625" style="6"/>
    <col min="10" max="10" width="9.85546875" style="6" bestFit="1" customWidth="1"/>
    <col min="11" max="11" width="14.42578125" style="6" bestFit="1" customWidth="1"/>
    <col min="12" max="16384" width="9.140625" style="6"/>
  </cols>
  <sheetData>
    <row r="1" spans="1:16" ht="15.75" x14ac:dyDescent="0.25">
      <c r="A1" s="8" t="s">
        <v>0</v>
      </c>
      <c r="B1" s="7"/>
      <c r="C1" s="7"/>
      <c r="D1" s="7"/>
      <c r="E1" s="4"/>
      <c r="F1" s="4"/>
      <c r="G1" s="4"/>
      <c r="H1" s="4"/>
      <c r="I1" s="4"/>
    </row>
    <row r="2" spans="1:16" ht="15.75" x14ac:dyDescent="0.25">
      <c r="A2" s="4"/>
      <c r="B2" s="3"/>
      <c r="C2" s="3"/>
      <c r="D2" s="3"/>
      <c r="E2" s="3"/>
      <c r="F2" s="3"/>
      <c r="G2" s="3"/>
      <c r="H2" s="3"/>
      <c r="I2" s="3"/>
      <c r="J2" s="3"/>
    </row>
    <row r="3" spans="1:16" x14ac:dyDescent="0.2">
      <c r="A3" s="74"/>
      <c r="B3" s="74"/>
      <c r="C3" s="74"/>
      <c r="D3" s="17" t="s">
        <v>6</v>
      </c>
      <c r="E3" s="10" t="s">
        <v>7</v>
      </c>
      <c r="F3" s="10" t="s">
        <v>8</v>
      </c>
      <c r="G3" s="10" t="s">
        <v>9</v>
      </c>
      <c r="H3" s="10" t="s">
        <v>10</v>
      </c>
      <c r="I3" s="10" t="s">
        <v>11</v>
      </c>
      <c r="J3" s="10" t="s">
        <v>25</v>
      </c>
      <c r="K3" s="11" t="s">
        <v>26</v>
      </c>
      <c r="L3" s="5"/>
      <c r="M3" s="5"/>
      <c r="N3" s="5"/>
      <c r="O3" s="5"/>
      <c r="P3" s="5"/>
    </row>
    <row r="4" spans="1:16" x14ac:dyDescent="0.2">
      <c r="A4" s="75" t="s">
        <v>31</v>
      </c>
      <c r="B4" s="75"/>
      <c r="C4" s="75"/>
      <c r="D4" s="18">
        <f>'Pricing Score Calculation'!E5</f>
        <v>29.4466820541396</v>
      </c>
      <c r="E4" s="47">
        <v>4</v>
      </c>
      <c r="F4" s="47">
        <v>2</v>
      </c>
      <c r="G4" s="47">
        <v>9</v>
      </c>
      <c r="H4" s="47">
        <v>6</v>
      </c>
      <c r="I4" s="47">
        <v>3</v>
      </c>
      <c r="J4" s="20">
        <f>'HUB Evaluator'!J4</f>
        <v>10</v>
      </c>
      <c r="K4" s="19">
        <f>SUM(D4:J4)</f>
        <v>63.4466820541396</v>
      </c>
    </row>
    <row r="5" spans="1:16" x14ac:dyDescent="0.2">
      <c r="A5" s="75" t="s">
        <v>32</v>
      </c>
      <c r="B5" s="75"/>
      <c r="C5" s="75"/>
      <c r="D5" s="18">
        <f>'Pricing Score Calculation'!E6</f>
        <v>30</v>
      </c>
      <c r="E5" s="47">
        <v>20</v>
      </c>
      <c r="F5" s="47">
        <v>10</v>
      </c>
      <c r="G5" s="47">
        <v>9</v>
      </c>
      <c r="H5" s="47">
        <v>6</v>
      </c>
      <c r="I5" s="47">
        <v>4</v>
      </c>
      <c r="J5" s="20">
        <f>'HUB Evaluator'!J5</f>
        <v>10</v>
      </c>
      <c r="K5" s="19">
        <f t="shared" ref="K5" si="0">SUM(D5:J5)</f>
        <v>89</v>
      </c>
    </row>
  </sheetData>
  <mergeCells count="3">
    <mergeCell ref="A3:C3"/>
    <mergeCell ref="A4:C4"/>
    <mergeCell ref="A5:C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5"/>
  <sheetViews>
    <sheetView workbookViewId="0">
      <selection activeCell="R47" sqref="R47"/>
    </sheetView>
  </sheetViews>
  <sheetFormatPr defaultRowHeight="12.75" x14ac:dyDescent="0.2"/>
  <cols>
    <col min="1" max="9" width="9.140625" style="6"/>
    <col min="10" max="10" width="15" style="6" bestFit="1" customWidth="1"/>
    <col min="11" max="11" width="14.42578125" style="6" bestFit="1" customWidth="1"/>
    <col min="12" max="16384" width="9.140625" style="6"/>
  </cols>
  <sheetData>
    <row r="1" spans="1:15" ht="15.75" x14ac:dyDescent="0.25">
      <c r="A1" s="8" t="s">
        <v>0</v>
      </c>
      <c r="B1" s="7"/>
      <c r="C1" s="7"/>
      <c r="D1" s="7"/>
      <c r="E1" s="4"/>
      <c r="F1" s="4"/>
      <c r="G1" s="4"/>
      <c r="H1" s="4"/>
      <c r="I1" s="4"/>
    </row>
    <row r="2" spans="1:15" ht="15.75" x14ac:dyDescent="0.25">
      <c r="A2" s="4"/>
      <c r="B2" s="3"/>
      <c r="C2" s="3"/>
      <c r="D2" s="3"/>
      <c r="E2" s="3"/>
      <c r="F2" s="3"/>
      <c r="G2" s="3"/>
      <c r="H2" s="3"/>
      <c r="I2" s="3"/>
      <c r="J2" s="3"/>
    </row>
    <row r="3" spans="1:15" x14ac:dyDescent="0.2">
      <c r="A3" s="74"/>
      <c r="B3" s="74"/>
      <c r="C3" s="74"/>
      <c r="D3" s="17" t="s">
        <v>6</v>
      </c>
      <c r="E3" s="10" t="s">
        <v>7</v>
      </c>
      <c r="F3" s="10" t="s">
        <v>8</v>
      </c>
      <c r="G3" s="10" t="s">
        <v>9</v>
      </c>
      <c r="H3" s="10" t="s">
        <v>10</v>
      </c>
      <c r="I3" s="10" t="s">
        <v>11</v>
      </c>
      <c r="J3" s="10" t="s">
        <v>25</v>
      </c>
      <c r="K3" s="11" t="s">
        <v>26</v>
      </c>
      <c r="L3" s="5"/>
      <c r="M3" s="5"/>
      <c r="N3" s="5"/>
      <c r="O3" s="5"/>
    </row>
    <row r="4" spans="1:15" x14ac:dyDescent="0.2">
      <c r="A4" s="75" t="s">
        <v>31</v>
      </c>
      <c r="B4" s="75"/>
      <c r="C4" s="75"/>
      <c r="D4" s="21">
        <v>0</v>
      </c>
      <c r="E4" s="21">
        <v>0</v>
      </c>
      <c r="F4" s="21">
        <v>0</v>
      </c>
      <c r="G4" s="21">
        <v>0</v>
      </c>
      <c r="H4" s="21">
        <v>0</v>
      </c>
      <c r="I4" s="21">
        <v>0</v>
      </c>
      <c r="J4" s="21">
        <v>10</v>
      </c>
      <c r="K4" s="19">
        <f>SUM(D4:J4)</f>
        <v>10</v>
      </c>
    </row>
    <row r="5" spans="1:15" x14ac:dyDescent="0.2">
      <c r="A5" s="75" t="s">
        <v>32</v>
      </c>
      <c r="B5" s="75"/>
      <c r="C5" s="75"/>
      <c r="D5" s="21">
        <v>0</v>
      </c>
      <c r="E5" s="21">
        <v>0</v>
      </c>
      <c r="F5" s="21">
        <v>0</v>
      </c>
      <c r="G5" s="21">
        <v>0</v>
      </c>
      <c r="H5" s="21">
        <v>0</v>
      </c>
      <c r="I5" s="21">
        <v>0</v>
      </c>
      <c r="J5" s="21">
        <v>10</v>
      </c>
      <c r="K5" s="19">
        <f t="shared" ref="K5" si="0">SUM(D5:J5)</f>
        <v>10</v>
      </c>
    </row>
  </sheetData>
  <mergeCells count="3">
    <mergeCell ref="A3:C3"/>
    <mergeCell ref="A4:C4"/>
    <mergeCell ref="A5:C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8"/>
  <sheetViews>
    <sheetView workbookViewId="0">
      <selection activeCell="B8" sqref="B8"/>
    </sheetView>
  </sheetViews>
  <sheetFormatPr defaultRowHeight="12.75" x14ac:dyDescent="0.2"/>
  <cols>
    <col min="1" max="1" width="36.140625" style="6" customWidth="1"/>
    <col min="2" max="2" width="23.5703125" style="6" customWidth="1"/>
    <col min="3" max="3" width="13.28515625" style="6" customWidth="1"/>
    <col min="4" max="4" width="14.5703125" style="6" bestFit="1" customWidth="1"/>
    <col min="5" max="5" width="13.28515625" style="6" customWidth="1"/>
    <col min="6" max="6" width="16.85546875" style="6" customWidth="1"/>
    <col min="7" max="16384" width="9.140625" style="6"/>
  </cols>
  <sheetData>
    <row r="1" spans="1:16" ht="24" customHeight="1" thickBot="1" x14ac:dyDescent="0.25">
      <c r="A1" s="80" t="s">
        <v>23</v>
      </c>
      <c r="B1" s="80"/>
      <c r="C1" s="14"/>
      <c r="D1" s="14"/>
      <c r="E1" s="14"/>
    </row>
    <row r="2" spans="1:16" x14ac:dyDescent="0.2">
      <c r="A2" s="82" t="s">
        <v>17</v>
      </c>
      <c r="B2" s="85" t="s">
        <v>18</v>
      </c>
      <c r="C2" s="88" t="s">
        <v>21</v>
      </c>
      <c r="D2" s="88" t="s">
        <v>19</v>
      </c>
      <c r="E2" s="88" t="s">
        <v>20</v>
      </c>
      <c r="G2" s="81" t="s">
        <v>29</v>
      </c>
      <c r="H2" s="81"/>
      <c r="I2" s="81"/>
      <c r="J2" s="81"/>
      <c r="K2" s="81"/>
      <c r="L2" s="81"/>
      <c r="M2" s="81"/>
      <c r="N2" s="81"/>
      <c r="O2" s="81"/>
      <c r="P2" s="81"/>
    </row>
    <row r="3" spans="1:16" x14ac:dyDescent="0.2">
      <c r="A3" s="83"/>
      <c r="B3" s="86"/>
      <c r="C3" s="89"/>
      <c r="D3" s="89"/>
      <c r="E3" s="89"/>
      <c r="G3" s="81"/>
      <c r="H3" s="81"/>
      <c r="I3" s="81"/>
      <c r="J3" s="81"/>
      <c r="K3" s="81"/>
      <c r="L3" s="81"/>
      <c r="M3" s="81"/>
      <c r="N3" s="81"/>
      <c r="O3" s="81"/>
      <c r="P3" s="81"/>
    </row>
    <row r="4" spans="1:16" ht="13.5" thickBot="1" x14ac:dyDescent="0.25">
      <c r="A4" s="84"/>
      <c r="B4" s="87"/>
      <c r="C4" s="90"/>
      <c r="D4" s="90"/>
      <c r="E4" s="90"/>
      <c r="G4" s="81"/>
      <c r="H4" s="81"/>
      <c r="I4" s="81"/>
      <c r="J4" s="81"/>
      <c r="K4" s="81"/>
      <c r="L4" s="81"/>
      <c r="M4" s="81"/>
      <c r="N4" s="81"/>
      <c r="O4" s="81"/>
      <c r="P4" s="81"/>
    </row>
    <row r="5" spans="1:16" x14ac:dyDescent="0.2">
      <c r="A5" s="12" t="str">
        <f>'Evaluator 1'!A4:C4</f>
        <v>Gutier, LLC</v>
      </c>
      <c r="B5" s="16">
        <v>10791029</v>
      </c>
      <c r="C5" s="76">
        <v>30</v>
      </c>
      <c r="D5" s="78">
        <f>MIN(B5:B6)</f>
        <v>10592000</v>
      </c>
      <c r="E5" s="13">
        <f>$C$5*($D$5/B5)</f>
        <v>29.4466820541396</v>
      </c>
    </row>
    <row r="6" spans="1:16" x14ac:dyDescent="0.2">
      <c r="A6" s="12" t="str">
        <f>'Evaluator 1'!A5:C5</f>
        <v xml:space="preserve">J.T. Vaugh Construction </v>
      </c>
      <c r="B6" s="16">
        <v>10592000</v>
      </c>
      <c r="C6" s="77"/>
      <c r="D6" s="79"/>
      <c r="E6" s="13">
        <f t="shared" ref="E6" si="0">$C$5*($D$5/B6)</f>
        <v>30</v>
      </c>
    </row>
    <row r="7" spans="1:16" x14ac:dyDescent="0.2">
      <c r="I7" s="15"/>
      <c r="J7" s="15"/>
      <c r="K7" s="15"/>
      <c r="L7" s="15"/>
      <c r="M7" s="15"/>
      <c r="N7" s="15"/>
      <c r="O7" s="15"/>
    </row>
    <row r="8" spans="1:16" x14ac:dyDescent="0.2">
      <c r="B8" s="49" t="s">
        <v>33</v>
      </c>
    </row>
  </sheetData>
  <mergeCells count="9">
    <mergeCell ref="C5:C6"/>
    <mergeCell ref="D5:D6"/>
    <mergeCell ref="A1:B1"/>
    <mergeCell ref="G2:P4"/>
    <mergeCell ref="A2:A4"/>
    <mergeCell ref="B2:B4"/>
    <mergeCell ref="C2:C4"/>
    <mergeCell ref="D2:D4"/>
    <mergeCell ref="E2:E4"/>
  </mergeCells>
  <pageMargins left="0.7" right="0.7" top="0.75" bottom="0.75" header="0.3" footer="0.3"/>
  <pageSetup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Evaluator 1</vt:lpstr>
      <vt:lpstr>Evaluator 2</vt:lpstr>
      <vt:lpstr>Evaluator 3</vt:lpstr>
      <vt:lpstr>Evaluator 4</vt:lpstr>
      <vt:lpstr>Evaluator 5</vt:lpstr>
      <vt:lpstr>Evaluator 6</vt:lpstr>
      <vt:lpstr>Evaluator 7</vt:lpstr>
      <vt:lpstr>HUB Evaluator</vt:lpstr>
      <vt:lpstr>Pricing Score Calculation</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Shen, Eric T</cp:lastModifiedBy>
  <cp:lastPrinted>2013-06-21T21:40:12Z</cp:lastPrinted>
  <dcterms:created xsi:type="dcterms:W3CDTF">2013-06-21T21:38:22Z</dcterms:created>
  <dcterms:modified xsi:type="dcterms:W3CDTF">2021-11-11T16:47:39Z</dcterms:modified>
</cp:coreProperties>
</file>