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656DE936-1ED9-4E1C-A065-94A7C797CB36}" xr6:coauthVersionLast="36" xr6:coauthVersionMax="47" xr10:uidLastSave="{00000000-0000-0000-0000-000000000000}"/>
  <bookViews>
    <workbookView xWindow="0" yWindow="0" windowWidth="28800" windowHeight="14025"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A6" i="13" l="1"/>
  <c r="A7" i="13"/>
  <c r="A5" i="13"/>
  <c r="D5" i="13" l="1"/>
  <c r="E5" i="13" s="1"/>
  <c r="D4" i="3" l="1"/>
  <c r="J4" i="3" s="1"/>
  <c r="C7" i="1" s="1"/>
  <c r="D4" i="9"/>
  <c r="J4" i="9" s="1"/>
  <c r="E7" i="1" s="1"/>
  <c r="D4" i="10"/>
  <c r="J4" i="10" s="1"/>
  <c r="F7" i="1" s="1"/>
  <c r="D4" i="5"/>
  <c r="J4" i="5" s="1"/>
  <c r="D7" i="1" s="1"/>
  <c r="D4" i="2"/>
  <c r="J4" i="2" s="1"/>
  <c r="B7" i="1" s="1"/>
  <c r="E7" i="13"/>
  <c r="E6" i="13"/>
  <c r="D5" i="3" l="1"/>
  <c r="J5" i="3" s="1"/>
  <c r="C8" i="1" s="1"/>
  <c r="D5" i="9"/>
  <c r="J5" i="9" s="1"/>
  <c r="E8" i="1" s="1"/>
  <c r="D5" i="5"/>
  <c r="J5" i="5" s="1"/>
  <c r="D8" i="1" s="1"/>
  <c r="D5" i="10"/>
  <c r="J5" i="10" s="1"/>
  <c r="F8" i="1" s="1"/>
  <c r="D6" i="5"/>
  <c r="J6" i="5" s="1"/>
  <c r="D9" i="1" s="1"/>
  <c r="D6" i="9"/>
  <c r="J6" i="9" s="1"/>
  <c r="E9" i="1" s="1"/>
  <c r="D6" i="3"/>
  <c r="J6" i="3" s="1"/>
  <c r="C9" i="1" s="1"/>
  <c r="D6" i="10"/>
  <c r="J6" i="10" s="1"/>
  <c r="F9" i="1" s="1"/>
  <c r="D5" i="2"/>
  <c r="J5" i="2" s="1"/>
  <c r="B8" i="1" s="1"/>
  <c r="D6" i="2"/>
  <c r="J6" i="2" s="1"/>
  <c r="B9" i="1" s="1"/>
  <c r="G7" i="1"/>
  <c r="G8" i="1" l="1"/>
  <c r="G9" i="1"/>
  <c r="A8" i="1"/>
  <c r="A9" i="1"/>
  <c r="A7" i="1"/>
  <c r="H9" i="1" l="1"/>
  <c r="H7"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30F3C29-1C17-486D-A7DA-C5461ACE6389}">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6FF68463-33C4-414F-B42C-1F34D06869C3}">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<sst xmlns="http://schemas.openxmlformats.org/spreadsheetml/2006/main" count="106" uniqueCount="53">
  <si>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</si>
  <si>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</si>
  <si>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</si>
  <si>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</si>
  <si>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</si>
  <si>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</si>
  <si>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</si>
  <si>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</si>
  <si>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</si>
  <si>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</si>
  <si>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</si>
  <si>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</si>
  <si>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</si>
  <si>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</si>
  <si>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</si>
  <si>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</si>
  <si>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</si>
  <si>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</si>
  <si>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</si>
  <si>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</si>
  <si>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</si>
  <si>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</si>
  <si>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</si>
  <si>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</si>
  <si>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</si>
  <si>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CMC</t>
  </si>
  <si>
    <t>E Contractors</t>
  </si>
  <si>
    <t>Vaughn Construction</t>
  </si>
  <si>
    <t>RFP730-23082 Renovation FY23 CRP Social Work 101</t>
  </si>
  <si>
    <t>University of Houston Evaluation Matrix $1 Million+</t>
  </si>
  <si>
    <t>Name</t>
  </si>
  <si>
    <t>Evaluation Due Date</t>
  </si>
  <si>
    <t>8/9/2023 @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</si>
  <si>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</si>
  <si>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</si>
  <si>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</si>
  <si>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</si>
  <si>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</si>
  <si>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</si>
  <si>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</si>
  <si>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</si>
  <si>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</si>
  <si>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</si>
  <si>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**ONLY PURCHAING WILL EVALUATE COST - EVERYONE ELSE LEAVE THIS BLANK**
Respondent’s Cost and Delivery Proposal (Section 4.3)</t>
  </si>
  <si>
    <t>Respondent’s qualifications and experience with a focus on renovations with short durations (Section 4.4)</t>
  </si>
  <si>
    <t>Respondent’s qualifications and experience of Proposed Construction Team (Section 4.5)</t>
  </si>
  <si>
    <t>Respondent’s construction and execution plan (Section 4.6)</t>
  </si>
  <si>
    <t>Respondent’s project planning and scheduling (Section 4.7)</t>
  </si>
  <si>
    <t>Respondent’s safety management program (Section 4.8)</t>
  </si>
  <si>
    <t>Points (1-5)</t>
  </si>
  <si>
    <t xml:space="preserve">Committee Members: </t>
  </si>
  <si>
    <t>Updated: 10/19</t>
  </si>
  <si>
    <t>Dunhill Construction was needed non-compliant due to HSP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</si>
</sst>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7">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36" fillId="0" borderId="26" applyNumberFormat="0" applyFill="0" applyAlignment="0" applyProtection="0"/>
    <xf numFmtId="0" fontId="34" fillId="21" borderId="25" applyNumberFormat="0" applyAlignment="0" applyProtection="0"/>
    <xf numFmtId="0" fontId="24" fillId="21" borderId="27" applyNumberFormat="0" applyAlignment="0" applyProtection="0"/>
    <xf numFmtId="0" fontId="31" fillId="8" borderId="23" applyNumberFormat="0" applyAlignment="0" applyProtection="0"/>
    <xf numFmtId="0" fontId="24" fillId="21" borderId="23" applyNumberFormat="0" applyAlignment="0" applyProtection="0"/>
    <xf numFmtId="0" fontId="24" fillId="21" borderId="31" applyNumberFormat="0" applyAlignment="0" applyProtection="0"/>
    <xf numFmtId="0" fontId="31" fillId="8" borderId="27" applyNumberFormat="0" applyAlignment="0" applyProtection="0"/>
    <xf numFmtId="0" fontId="24" fillId="21" borderId="27" applyNumberFormat="0" applyAlignment="0" applyProtection="0"/>
    <xf numFmtId="0" fontId="19" fillId="2" borderId="24" applyNumberFormat="0" applyFont="0" applyAlignment="0" applyProtection="0"/>
    <xf numFmtId="0" fontId="19" fillId="2" borderId="28" applyNumberFormat="0" applyFont="0" applyAlignment="0" applyProtection="0"/>
    <xf numFmtId="0" fontId="19" fillId="2" borderId="28" applyNumberFormat="0" applyFont="0" applyAlignment="0" applyProtection="0"/>
    <xf numFmtId="0" fontId="24" fillId="21" borderId="31" applyNumberFormat="0" applyAlignment="0" applyProtection="0"/>
    <xf numFmtId="0" fontId="36" fillId="0" borderId="30" applyNumberFormat="0" applyFill="0" applyAlignment="0" applyProtection="0"/>
    <xf numFmtId="0" fontId="2" fillId="0" borderId="0"/>
    <xf numFmtId="0" fontId="19" fillId="2" borderId="24" applyNumberFormat="0" applyFont="0" applyAlignment="0" applyProtection="0"/>
    <xf numFmtId="0" fontId="19" fillId="2" borderId="28" applyNumberFormat="0" applyFont="0" applyAlignment="0" applyProtection="0"/>
    <xf numFmtId="0" fontId="34" fillId="21" borderId="29" applyNumberFormat="0" applyAlignment="0" applyProtection="0"/>
    <xf numFmtId="0" fontId="36" fillId="0" borderId="26" applyNumberFormat="0" applyFill="0" applyAlignment="0" applyProtection="0"/>
    <xf numFmtId="0" fontId="34" fillId="21" borderId="25" applyNumberFormat="0" applyAlignment="0" applyProtection="0"/>
    <xf numFmtId="0" fontId="31" fillId="8" borderId="23" applyNumberFormat="0" applyAlignment="0" applyProtection="0"/>
    <xf numFmtId="0" fontId="24" fillId="21" borderId="23" applyNumberFormat="0" applyAlignment="0" applyProtection="0"/>
    <xf numFmtId="0" fontId="34" fillId="21" borderId="33" applyNumberFormat="0" applyAlignment="0" applyProtection="0"/>
    <xf numFmtId="0" fontId="31" fillId="8" borderId="31" applyNumberFormat="0" applyAlignment="0" applyProtection="0"/>
    <xf numFmtId="0" fontId="34" fillId="21" borderId="29" applyNumberFormat="0" applyAlignment="0" applyProtection="0"/>
    <xf numFmtId="0" fontId="19" fillId="2" borderId="32" applyNumberFormat="0" applyFont="0" applyAlignment="0" applyProtection="0"/>
    <xf numFmtId="9" fontId="2" fillId="0" borderId="0" applyFont="0" applyFill="0" applyBorder="0" applyAlignment="0" applyProtection="0"/>
    <xf numFmtId="0" fontId="31" fillId="8" borderId="27" applyNumberFormat="0" applyAlignment="0" applyProtection="0"/>
    <xf numFmtId="0" fontId="19" fillId="2" borderId="24" applyNumberFormat="0" applyFont="0" applyAlignment="0" applyProtection="0"/>
    <xf numFmtId="0" fontId="36" fillId="0" borderId="30" applyNumberFormat="0" applyFill="0" applyAlignment="0" applyProtection="0"/>
    <xf numFmtId="0" fontId="36" fillId="0" borderId="34" applyNumberFormat="0" applyFill="0" applyAlignment="0" applyProtection="0"/>
    <xf numFmtId="0" fontId="31" fillId="8" borderId="31" applyNumberFormat="0" applyAlignment="0" applyProtection="0"/>
    <xf numFmtId="0" fontId="19" fillId="2" borderId="32" applyNumberFormat="0" applyFont="0" applyAlignment="0" applyProtection="0"/>
    <xf numFmtId="0" fontId="34" fillId="21" borderId="33" applyNumberFormat="0" applyAlignment="0" applyProtection="0"/>
    <xf numFmtId="0" fontId="36" fillId="0" borderId="34" applyNumberFormat="0" applyFill="0" applyAlignment="0" applyProtection="0"/>
    <xf numFmtId="0" fontId="19" fillId="2" borderId="32" applyNumberFormat="0" applyFont="0" applyAlignment="0" applyProtection="0"/>
    <xf numFmtId="0" fontId="1" fillId="0" borderId="0"/>
    <xf numFmtId="0" fontId="49" fillId="0" borderId="0" applyNumberFormat="0" applyFill="0" applyBorder="0" applyAlignment="0" applyProtection="0"/>
  </cellStyleXfs>
  <cellXfs count="115">
    <xf numFmtId="0" fontId="0" fillId="0" borderId="0" xfId="0"/>
    <xf numFmtId="0" fontId="17" fillId="0" borderId="0" xfId="0" applyFont="1"/>
    <xf numFmtId="0" fontId="19" fillId="0" borderId="0" xfId="0" applyFont="1"/>
    <xf numFmtId="0" fontId="17" fillId="0" borderId="0" xfId="0" applyFont="1" applyAlignment="1">
      <alignment horizontal="left"/>
    </xf>
    <xf numFmtId="0" fontId="41" fillId="0" borderId="0" xfId="0" applyFont="1" applyAlignment="1">
      <alignment horizontal="left"/>
    </xf>
    <xf numFmtId="0" fontId="41" fillId="26" borderId="0" xfId="0" applyFont="1" applyFill="1"/>
    <xf numFmtId="0" fontId="42" fillId="26" borderId="0" xfId="0" applyFont="1" applyFill="1"/>
    <xf numFmtId="0" fontId="18" fillId="26" borderId="0" xfId="0" applyFont="1" applyFill="1"/>
    <xf numFmtId="0" fontId="17" fillId="26" borderId="0" xfId="0" applyFont="1" applyFill="1"/>
    <xf numFmtId="0" fontId="17" fillId="26" borderId="0" xfId="0" applyFont="1" applyFill="1" applyAlignment="1">
      <alignment horizontal="left" vertical="center"/>
    </xf>
    <xf numFmtId="0" fontId="17" fillId="26" borderId="0" xfId="0" applyFont="1" applyFill="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left"/>
    </xf>
    <xf numFmtId="0" fontId="43" fillId="26" borderId="0" xfId="0" applyFont="1" applyFill="1"/>
    <xf numFmtId="0" fontId="45" fillId="0" borderId="10" xfId="100" applyFont="1" applyBorder="1" applyAlignment="1">
      <alignment horizontal="right"/>
    </xf>
    <xf numFmtId="0" fontId="47" fillId="0" borderId="10" xfId="100" applyFont="1" applyBorder="1" applyAlignment="1">
      <alignment horizontal="right"/>
    </xf>
    <xf numFmtId="0" fontId="45" fillId="0" borderId="0" xfId="98" applyFont="1"/>
    <xf numFmtId="0" fontId="41" fillId="26" borderId="0" xfId="0" applyFont="1" applyFill="1" applyAlignment="1">
      <alignment horizontal="right"/>
    </xf>
    <xf numFmtId="2" fontId="0" fillId="0" borderId="0" xfId="0" applyNumberFormat="1"/>
    <xf numFmtId="0" fontId="17" fillId="26" borderId="13" xfId="0" applyFont="1" applyFill="1" applyBorder="1" applyAlignment="1">
      <alignment horizontal="right" textRotation="90" wrapText="1"/>
    </xf>
    <xf numFmtId="4" fontId="18" fillId="26" borderId="12" xfId="0" applyNumberFormat="1" applyFont="1" applyFill="1" applyBorder="1" applyAlignment="1">
      <alignment horizontal="right"/>
    </xf>
    <xf numFmtId="4" fontId="18" fillId="26" borderId="21" xfId="0" applyNumberFormat="1" applyFont="1" applyFill="1" applyBorder="1" applyAlignment="1">
      <alignment horizontal="right"/>
    </xf>
    <xf numFmtId="0" fontId="45" fillId="0" borderId="20" xfId="98" applyFont="1" applyBorder="1" applyAlignment="1">
      <alignment vertical="center"/>
    </xf>
    <xf numFmtId="44" fontId="40" fillId="24" borderId="0" xfId="105" applyFont="1" applyFill="1"/>
    <xf numFmtId="2" fontId="46" fillId="0" borderId="0" xfId="98" applyNumberFormat="1" applyFont="1"/>
    <xf numFmtId="2" fontId="46" fillId="0" borderId="0" xfId="0" applyNumberFormat="1" applyFont="1"/>
    <xf numFmtId="2" fontId="18" fillId="26" borderId="11" xfId="0" applyNumberFormat="1" applyFont="1" applyFill="1" applyBorder="1"/>
    <xf numFmtId="0" fontId="38" fillId="26" borderId="13" xfId="0" applyFont="1" applyFill="1" applyBorder="1" applyAlignment="1">
      <alignment horizontal="right" textRotation="90" wrapText="1"/>
    </xf>
    <xf numFmtId="0" fontId="39" fillId="26" borderId="12" xfId="0" applyFont="1" applyFill="1" applyBorder="1" applyAlignment="1">
      <alignment horizontal="right"/>
    </xf>
    <xf numFmtId="0" fontId="18" fillId="27" borderId="11" xfId="0" applyFont="1" applyFill="1" applyBorder="1" applyAlignment="1">
      <alignment horizontal="left"/>
    </xf>
    <xf numFmtId="0" fontId="19" fillId="0" borderId="0" xfId="98" applyFont="1"/>
    <xf numFmtId="4" fontId="18" fillId="27" borderId="21" xfId="0" applyNumberFormat="1" applyFont="1" applyFill="1" applyBorder="1" applyAlignment="1">
      <alignment horizontal="right"/>
    </xf>
    <xf numFmtId="0" fontId="19" fillId="0" borderId="0" xfId="98" applyFont="1"/>
    <xf numFmtId="0" fontId="19" fillId="0" borderId="0" xfId="98" applyFont="1"/>
    <xf numFmtId="0" fontId="19" fillId="0" borderId="0" xfId="98" applyFont="1"/>
    <xf numFmtId="0" fontId="39" fillId="27" borderId="12" xfId="0" applyFont="1" applyFill="1" applyBorder="1" applyAlignment="1">
      <alignment horizontal="right"/>
    </xf>
    <xf numFmtId="2" fontId="18" fillId="27" borderId="11" xfId="0" applyNumberFormat="1" applyFont="1" applyFill="1" applyBorder="1"/>
    <xf numFmtId="0" fontId="18" fillId="27" borderId="0" xfId="0" applyFont="1" applyFill="1"/>
    <xf numFmtId="0" fontId="19" fillId="0" borderId="0" xfId="98" applyFont="1"/>
    <xf numFmtId="0" fontId="17" fillId="26" borderId="0" xfId="98" applyFont="1" applyFill="1" applyAlignment="1">
      <alignment wrapText="1"/>
    </xf>
    <xf numFmtId="0" fontId="19" fillId="26" borderId="0" xfId="98" applyFont="1" applyFill="1"/>
    <xf numFmtId="0" fontId="18" fillId="26" borderId="0" xfId="98" applyFont="1" applyFill="1"/>
    <xf numFmtId="0" fontId="44" fillId="26" borderId="0" xfId="145" applyFont="1" applyFill="1" applyBorder="1" applyAlignment="1">
      <alignment horizontal="left"/>
    </xf>
    <xf numFmtId="0" fontId="48" fillId="26" borderId="0" xfId="145" applyFont="1" applyFill="1" applyBorder="1" applyAlignment="1"/>
    <xf numFmtId="0" fontId="50" fillId="26" borderId="0" xfId="146" applyFont="1" applyFill="1" applyAlignment="1">
      <alignment wrapText="1"/>
    </xf>
    <xf numFmtId="0" fontId="19" fillId="26" borderId="0" xfId="98" applyFont="1" applyFill="1" applyAlignment="1"/>
    <xf numFmtId="0" fontId="19" fillId="24" borderId="38" xfId="98" applyFont="1" applyFill="1" applyBorder="1" applyAlignment="1">
      <alignment horizontal="center" wrapText="1"/>
    </xf>
    <xf numFmtId="0" fontId="50" fillId="26" borderId="0" xfId="146" applyFont="1" applyFill="1" applyAlignment="1"/>
    <xf numFmtId="0" fontId="50" fillId="26" borderId="0" xfId="146" applyFont="1" applyFill="1" applyAlignment="1">
      <alignment horizontal="left"/>
    </xf>
    <xf numFmtId="0" fontId="19" fillId="26" borderId="0" xfId="98" applyFont="1" applyFill="1" applyAlignment="1">
      <alignment horizontal="center"/>
    </xf>
    <xf numFmtId="0" fontId="52" fillId="26" borderId="0" xfId="98" applyFont="1" applyFill="1" applyAlignment="1">
      <alignment wrapText="1"/>
    </xf>
    <xf numFmtId="0" fontId="52" fillId="26" borderId="0" xfId="98" applyFont="1" applyFill="1" applyAlignment="1">
      <alignment horizontal="center" wrapText="1"/>
    </xf>
    <xf numFmtId="0" fontId="53" fillId="26" borderId="11" xfId="98" applyFont="1" applyFill="1" applyBorder="1" applyAlignment="1">
      <alignment wrapText="1"/>
    </xf>
    <xf numFmtId="0" fontId="53" fillId="26" borderId="45" xfId="98" applyFont="1" applyFill="1" applyBorder="1" applyAlignment="1">
      <alignment wrapText="1"/>
    </xf>
    <xf numFmtId="0" fontId="19" fillId="29" borderId="0" xfId="98" applyFont="1" applyFill="1" applyBorder="1"/>
    <xf numFmtId="0" fontId="19" fillId="29" borderId="47" xfId="98" applyFont="1" applyFill="1" applyBorder="1"/>
    <xf numFmtId="0" fontId="19" fillId="26" borderId="10" xfId="98" applyFont="1" applyFill="1" applyBorder="1"/>
    <xf numFmtId="0" fontId="47" fillId="26" borderId="0" xfId="98" applyFont="1" applyFill="1"/>
    <xf numFmtId="0" fontId="19" fillId="26" borderId="0" xfId="98" applyFont="1" applyFill="1" applyAlignment="1">
      <alignment wrapText="1"/>
    </xf>
    <xf numFmtId="0" fontId="54" fillId="0" borderId="0" xfId="145" applyFont="1" applyAlignment="1">
      <alignment horizontal="left"/>
    </xf>
    <xf numFmtId="0" fontId="40" fillId="26" borderId="0" xfId="98" applyFont="1" applyFill="1"/>
    <xf numFmtId="0" fontId="49" fillId="26" borderId="0" xfId="146" applyFill="1"/>
    <xf numFmtId="0" fontId="43" fillId="26" borderId="0" xfId="98" applyFont="1" applyFill="1"/>
    <xf numFmtId="0" fontId="45" fillId="0" borderId="0" xfId="98" applyFont="1" applyAlignment="1">
      <alignment horizontal="left"/>
    </xf>
    <xf numFmtId="0" fontId="44" fillId="0" borderId="10" xfId="100" applyFont="1" applyBorder="1" applyAlignment="1">
      <alignment horizontal="center"/>
    </xf>
    <xf numFmtId="1" fontId="19" fillId="0" borderId="22" xfId="1" applyNumberFormat="1" applyFont="1" applyBorder="1" applyAlignment="1">
      <alignment horizontal="center" vertical="center"/>
    </xf>
    <xf numFmtId="1" fontId="19" fillId="0" borderId="0" xfId="1" applyNumberFormat="1" applyFont="1" applyAlignment="1">
      <alignment horizontal="center" vertical="center"/>
    </xf>
    <xf numFmtId="44" fontId="40" fillId="0" borderId="22" xfId="105" applyFont="1" applyBorder="1" applyAlignment="1">
      <alignment horizontal="center" vertical="center"/>
    </xf>
    <xf numFmtId="44" fontId="40" fillId="0" borderId="0" xfId="105" applyFont="1" applyAlignment="1">
      <alignment horizontal="center" vertical="center"/>
    </xf>
    <xf numFmtId="0" fontId="45" fillId="24" borderId="20" xfId="98" applyFont="1" applyFill="1" applyBorder="1" applyAlignment="1">
      <alignment horizontal="left" vertical="center"/>
    </xf>
    <xf numFmtId="0" fontId="0" fillId="24" borderId="0" xfId="0" applyFill="1" applyAlignment="1">
      <alignment horizontal="left" wrapText="1"/>
    </xf>
    <xf numFmtId="164" fontId="44" fillId="25" borderId="19" xfId="107" applyNumberFormat="1" applyFont="1" applyFill="1" applyBorder="1" applyAlignment="1">
      <alignment horizontal="left" vertical="center" wrapText="1"/>
    </xf>
    <xf numFmtId="164" fontId="44" fillId="25" borderId="17" xfId="107" applyNumberFormat="1" applyFont="1" applyFill="1" applyBorder="1" applyAlignment="1">
      <alignment horizontal="left" vertical="center" wrapText="1"/>
    </xf>
    <xf numFmtId="164" fontId="44" fillId="25" borderId="15" xfId="107" applyNumberFormat="1" applyFont="1" applyFill="1" applyBorder="1" applyAlignment="1">
      <alignment horizontal="lef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4" xfId="107" applyNumberFormat="1" applyFont="1" applyFill="1" applyBorder="1" applyAlignment="1">
      <alignment horizontal="right" vertical="center" wrapText="1"/>
    </xf>
    <xf numFmtId="0" fontId="41" fillId="0" borderId="0" xfId="0" applyFont="1" applyFill="1" applyAlignment="1">
      <alignment horizontal="left"/>
    </xf>
    <xf numFmtId="0" fontId="19" fillId="26" borderId="21" xfId="98" applyFont="1" applyFill="1" applyBorder="1" applyAlignment="1">
      <alignment horizontal="center"/>
    </xf>
    <xf numFmtId="0" fontId="19" fillId="26" borderId="45" xfId="98" applyFont="1" applyFill="1" applyBorder="1" applyAlignment="1">
      <alignment horizontal="center"/>
    </xf>
    <xf numFmtId="0" fontId="19" fillId="26" borderId="46" xfId="98" applyFont="1" applyFill="1" applyBorder="1" applyAlignment="1">
      <alignment horizontal="center"/>
    </xf>
    <xf numFmtId="0" fontId="19" fillId="24" borderId="21" xfId="98" applyFont="1" applyFill="1" applyBorder="1" applyAlignment="1">
      <alignment horizontal="center"/>
    </xf>
    <xf numFmtId="0" fontId="19" fillId="24" borderId="45" xfId="98" applyFont="1" applyFill="1" applyBorder="1" applyAlignment="1">
      <alignment horizontal="center"/>
    </xf>
    <xf numFmtId="0" fontId="19" fillId="24" borderId="46" xfId="98" applyFont="1" applyFill="1" applyBorder="1" applyAlignment="1">
      <alignment horizontal="center"/>
    </xf>
    <xf numFmtId="0" fontId="19" fillId="26" borderId="12" xfId="98" applyFont="1" applyFill="1" applyBorder="1" applyAlignment="1">
      <alignment horizontal="center"/>
    </xf>
    <xf numFmtId="0" fontId="19" fillId="26" borderId="11" xfId="98" applyFont="1" applyFill="1" applyBorder="1" applyAlignment="1">
      <alignment horizontal="center"/>
    </xf>
    <xf numFmtId="0" fontId="19" fillId="26" borderId="44" xfId="98" applyFont="1" applyFill="1" applyBorder="1" applyAlignment="1">
      <alignment horizontal="center"/>
    </xf>
    <xf numFmtId="0" fontId="19" fillId="24" borderId="12" xfId="98" applyFont="1" applyFill="1" applyBorder="1" applyAlignment="1">
      <alignment horizontal="center"/>
    </xf>
    <xf numFmtId="0" fontId="19" fillId="24" borderId="11" xfId="98" applyFont="1" applyFill="1" applyBorder="1" applyAlignment="1">
      <alignment horizontal="center"/>
    </xf>
    <xf numFmtId="0" fontId="19" fillId="24" borderId="44" xfId="98" applyFont="1" applyFill="1" applyBorder="1" applyAlignment="1">
      <alignment horizontal="center"/>
    </xf>
    <xf numFmtId="0" fontId="52" fillId="25" borderId="41" xfId="98" applyFont="1" applyFill="1" applyBorder="1" applyAlignment="1">
      <alignment horizontal="center" wrapText="1"/>
    </xf>
    <xf numFmtId="0" fontId="52" fillId="25" borderId="42" xfId="98" applyFont="1" applyFill="1" applyBorder="1" applyAlignment="1">
      <alignment horizontal="center" wrapText="1"/>
    </xf>
    <xf numFmtId="0" fontId="52" fillId="25" borderId="43" xfId="98" applyFont="1" applyFill="1" applyBorder="1" applyAlignment="1">
      <alignment horizontal="center" wrapText="1"/>
    </xf>
    <xf numFmtId="0" fontId="45" fillId="28" borderId="39" xfId="98" applyFont="1" applyFill="1" applyBorder="1" applyAlignment="1">
      <alignment horizontal="left"/>
    </xf>
    <xf numFmtId="0" fontId="45" fillId="28" borderId="22" xfId="98" applyFont="1" applyFill="1" applyBorder="1" applyAlignment="1">
      <alignment horizontal="left"/>
    </xf>
    <xf numFmtId="0" fontId="45" fillId="28" borderId="40" xfId="98" applyFont="1" applyFill="1" applyBorder="1" applyAlignment="1">
      <alignment horizontal="left"/>
    </xf>
    <xf numFmtId="0" fontId="51" fillId="26" borderId="39" xfId="98" applyFont="1" applyFill="1" applyBorder="1" applyAlignment="1">
      <alignment horizontal="center" vertical="center" wrapText="1"/>
    </xf>
    <xf numFmtId="0" fontId="43" fillId="26" borderId="22" xfId="98" applyFont="1" applyFill="1" applyBorder="1" applyAlignment="1">
      <alignment horizontal="center" vertical="center" wrapText="1"/>
    </xf>
    <xf numFmtId="0" fontId="43" fillId="26" borderId="40" xfId="98" applyFont="1" applyFill="1" applyBorder="1" applyAlignment="1">
      <alignment horizontal="center" vertical="center" wrapText="1"/>
    </xf>
    <xf numFmtId="0" fontId="52" fillId="26" borderId="39" xfId="98" applyFont="1" applyFill="1" applyBorder="1" applyAlignment="1">
      <alignment horizontal="center" vertical="center" wrapText="1"/>
    </xf>
    <xf numFmtId="0" fontId="52" fillId="26" borderId="22" xfId="98" applyFont="1" applyFill="1" applyBorder="1" applyAlignment="1">
      <alignment horizontal="center" vertical="center" wrapText="1"/>
    </xf>
    <xf numFmtId="0" fontId="52" fillId="26" borderId="40" xfId="98" applyFont="1" applyFill="1" applyBorder="1" applyAlignment="1">
      <alignment horizontal="center" vertical="center" wrapText="1"/>
    </xf>
    <xf numFmtId="0" fontId="50" fillId="26" borderId="0" xfId="146" applyFont="1" applyFill="1" applyAlignment="1">
      <alignment horizontal="left"/>
    </xf>
    <xf numFmtId="0" fontId="40" fillId="26" borderId="0" xfId="98" applyFont="1" applyFill="1" applyAlignment="1">
      <alignment horizontal="left" wrapText="1"/>
    </xf>
    <xf numFmtId="0" fontId="17" fillId="26" borderId="0" xfId="98" applyFont="1" applyFill="1" applyAlignment="1">
      <alignment horizontal="left" wrapText="1"/>
    </xf>
    <xf numFmtId="0" fontId="17" fillId="26" borderId="0" xfId="98" applyFont="1" applyFill="1" applyAlignment="1">
      <alignment horizontal="left"/>
    </xf>
    <xf numFmtId="0" fontId="19" fillId="24" borderId="35" xfId="145" applyFont="1" applyFill="1" applyBorder="1" applyAlignment="1">
      <alignment horizontal="center"/>
    </xf>
    <xf numFmtId="0" fontId="19" fillId="24" borderId="36" xfId="145" applyFont="1" applyFill="1" applyBorder="1" applyAlignment="1">
      <alignment horizontal="center"/>
    </xf>
    <xf numFmtId="0" fontId="19" fillId="24" borderId="37" xfId="145" applyFont="1" applyFill="1" applyBorder="1" applyAlignment="1">
      <alignment horizontal="center"/>
    </xf>
    <xf numFmtId="165" fontId="48" fillId="26" borderId="0" xfId="145" applyNumberFormat="1" applyFont="1" applyFill="1" applyBorder="1" applyAlignment="1">
      <alignment horizontal="center"/>
    </xf>
    <xf numFmtId="0" fontId="50" fillId="26" borderId="0" xfId="146" applyFont="1" applyFill="1" applyAlignment="1">
      <alignment horizontal="left" wrapText="1"/>
    </xf>
    <xf numFmtId="0" fontId="46" fillId="26" borderId="0" xfId="98" applyFont="1" applyFill="1"/>
  </cellXfs>
  <cellStyles count="14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00000000-0005-0000-0000-000032000000}"/>
    <cellStyle name="Calculation 2 3" xfId="112" xr:uid="{00000000-0005-0000-0000-000032000000}"/>
    <cellStyle name="Calculation 2 4" xfId="121" xr:uid="{00000000-0005-0000-0000-000032000000}"/>
    <cellStyle name="Calculation 3" xfId="31" xr:uid="{00000000-0005-0000-0000-000033000000}"/>
    <cellStyle name="Calculation 3 2" xfId="130" xr:uid="{00000000-0005-0000-0000-000033000000}"/>
    <cellStyle name="Calculation 3 3" xfId="117" xr:uid="{00000000-0005-0000-0000-000033000000}"/>
    <cellStyle name="Calculation 3 4" xfId="115"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46" xr:uid="{C04BFF2C-D50B-4F9E-9A5E-E9AAD99520F6}"/>
    <cellStyle name="Input 2" xfId="81" xr:uid="{00000000-0005-0000-0000-000046000000}"/>
    <cellStyle name="Input 2 2" xfId="113" xr:uid="{00000000-0005-0000-0000-000043000000}"/>
    <cellStyle name="Input 2 3" xfId="136" xr:uid="{00000000-0005-0000-0000-000043000000}"/>
    <cellStyle name="Input 2 4" xfId="132" xr:uid="{00000000-0005-0000-0000-000043000000}"/>
    <cellStyle name="Input 3" xfId="39" xr:uid="{00000000-0005-0000-0000-000047000000}"/>
    <cellStyle name="Input 3 2" xfId="129" xr:uid="{00000000-0005-0000-0000-000044000000}"/>
    <cellStyle name="Input 3 3" xfId="116" xr:uid="{00000000-0005-0000-0000-000044000000}"/>
    <cellStyle name="Input 3 4" xfId="140"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3"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45" xr:uid="{A5B10889-54FD-4A71-A2A3-747F6A39A75A}"/>
    <cellStyle name="Note 2" xfId="5" xr:uid="{00000000-0005-0000-0000-000062000000}"/>
    <cellStyle name="Note 2 2" xfId="124" xr:uid="{00000000-0005-0000-0000-00004E000000}"/>
    <cellStyle name="Note 2 3" xfId="120" xr:uid="{00000000-0005-0000-0000-00004E000000}"/>
    <cellStyle name="Note 2 4" xfId="141" xr:uid="{00000000-0005-0000-0000-00004E000000}"/>
    <cellStyle name="Note 3" xfId="89" xr:uid="{00000000-0005-0000-0000-000063000000}"/>
    <cellStyle name="Note 3 2" xfId="137" xr:uid="{00000000-0005-0000-0000-00004F000000}"/>
    <cellStyle name="Note 3 3" xfId="125" xr:uid="{00000000-0005-0000-0000-00004F000000}"/>
    <cellStyle name="Note 3 4" xfId="144" xr:uid="{00000000-0005-0000-0000-00004F000000}"/>
    <cellStyle name="Note 4" xfId="42" xr:uid="{00000000-0005-0000-0000-000064000000}"/>
    <cellStyle name="Note 4 2" xfId="99" xr:uid="{00000000-0005-0000-0000-000065000000}"/>
    <cellStyle name="Note 4 3" xfId="118" xr:uid="{00000000-0005-0000-0000-000050000000}"/>
    <cellStyle name="Note 4 4" xfId="119" xr:uid="{00000000-0005-0000-0000-000050000000}"/>
    <cellStyle name="Note 4 5" xfId="134" xr:uid="{00000000-0005-0000-0000-000050000000}"/>
    <cellStyle name="Output 2" xfId="84" xr:uid="{00000000-0005-0000-0000-000066000000}"/>
    <cellStyle name="Output 2 2" xfId="111" xr:uid="{00000000-0005-0000-0000-000051000000}"/>
    <cellStyle name="Output 2 3" xfId="133" xr:uid="{00000000-0005-0000-0000-000051000000}"/>
    <cellStyle name="Output 2 4" xfId="142" xr:uid="{00000000-0005-0000-0000-000051000000}"/>
    <cellStyle name="Output 3" xfId="43" xr:uid="{00000000-0005-0000-0000-000067000000}"/>
    <cellStyle name="Output 3 2" xfId="128" xr:uid="{00000000-0005-0000-0000-000052000000}"/>
    <cellStyle name="Output 3 3" xfId="126" xr:uid="{00000000-0005-0000-0000-000052000000}"/>
    <cellStyle name="Output 3 4" xfId="131" xr:uid="{00000000-0005-0000-0000-000052000000}"/>
    <cellStyle name="Percent 2" xfId="135" xr:uid="{00000000-0005-0000-0000-00009D000000}"/>
    <cellStyle name="Title 2" xfId="85" xr:uid="{00000000-0005-0000-0000-000068000000}"/>
    <cellStyle name="Title 3" xfId="44" xr:uid="{00000000-0005-0000-0000-000069000000}"/>
    <cellStyle name="Total 2" xfId="86" xr:uid="{00000000-0005-0000-0000-00006A000000}"/>
    <cellStyle name="Total 2 2" xfId="110" xr:uid="{00000000-0005-0000-0000-000056000000}"/>
    <cellStyle name="Total 2 3" xfId="138" xr:uid="{00000000-0005-0000-0000-000056000000}"/>
    <cellStyle name="Total 2 4" xfId="143" xr:uid="{00000000-0005-0000-0000-000056000000}"/>
    <cellStyle name="Total 3" xfId="45" xr:uid="{00000000-0005-0000-0000-00006B000000}"/>
    <cellStyle name="Total 3 2" xfId="127" xr:uid="{00000000-0005-0000-0000-000057000000}"/>
    <cellStyle name="Total 3 3" xfId="122" xr:uid="{00000000-0005-0000-0000-000057000000}"/>
    <cellStyle name="Total 3 4" xfId="139"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16745F4-D64A-4675-AB23-332B0CAEB12A}"/>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workbookViewId="0">
      <selection activeCell="J4" sqref="J4"/>
    </sheetView>
  </sheetViews>
  <sheetFormatPr defaultRowHeight="12.75" x14ac:dyDescent="0.2"/>
  <cols>
    <col min="1"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64"/>
      <c r="B3" s="64"/>
      <c r="C3" s="64"/>
      <c r="D3" s="15" t="s">
        <v>6</v>
      </c>
      <c r="E3" s="14" t="s">
        <v>7</v>
      </c>
      <c r="F3" s="14" t="s">
        <v>8</v>
      </c>
      <c r="G3" s="14" t="s">
        <v>9</v>
      </c>
      <c r="H3" s="14" t="s">
        <v>10</v>
      </c>
      <c r="I3" s="14" t="s">
        <v>11</v>
      </c>
      <c r="J3" s="15" t="s">
        <v>23</v>
      </c>
    </row>
    <row r="4" spans="1:10" x14ac:dyDescent="0.2">
      <c r="A4" s="63" t="s">
        <v>25</v>
      </c>
      <c r="B4" s="63"/>
      <c r="C4" s="63"/>
      <c r="D4" s="24">
        <f>'Pricing Score Calculation'!E5</f>
        <v>30</v>
      </c>
      <c r="E4" s="30">
        <v>4</v>
      </c>
      <c r="F4" s="30">
        <v>2</v>
      </c>
      <c r="G4" s="30">
        <v>3</v>
      </c>
      <c r="H4" s="30">
        <v>3</v>
      </c>
      <c r="I4" s="30">
        <v>2</v>
      </c>
      <c r="J4" s="25">
        <f>SUM(D4:I4)</f>
        <v>44</v>
      </c>
    </row>
    <row r="5" spans="1:10" x14ac:dyDescent="0.2">
      <c r="A5" s="63" t="s">
        <v>26</v>
      </c>
      <c r="B5" s="63"/>
      <c r="C5" s="63"/>
      <c r="D5" s="24">
        <f>'Pricing Score Calculation'!E6</f>
        <v>20.739601054133104</v>
      </c>
      <c r="E5" s="30">
        <v>8</v>
      </c>
      <c r="F5" s="30">
        <v>5</v>
      </c>
      <c r="G5" s="30">
        <v>7.5</v>
      </c>
      <c r="H5" s="30">
        <v>6</v>
      </c>
      <c r="I5" s="30">
        <v>4</v>
      </c>
      <c r="J5" s="25">
        <f>SUM(D5:I5)</f>
        <v>51.239601054133104</v>
      </c>
    </row>
    <row r="6" spans="1:10" x14ac:dyDescent="0.2">
      <c r="A6" s="63" t="s">
        <v>27</v>
      </c>
      <c r="B6" s="63"/>
      <c r="C6" s="63"/>
      <c r="D6" s="24">
        <f>'Pricing Score Calculation'!E7</f>
        <v>25.414012738853504</v>
      </c>
      <c r="E6" s="30">
        <v>20</v>
      </c>
      <c r="F6" s="30">
        <v>10</v>
      </c>
      <c r="G6" s="30">
        <v>15</v>
      </c>
      <c r="H6" s="30">
        <v>15</v>
      </c>
      <c r="I6" s="30">
        <v>10</v>
      </c>
      <c r="J6" s="25">
        <f>SUM(D6:I6)</f>
        <v>95.414012738853501</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workbookViewId="0">
      <selection activeCell="J5" sqref="J5"/>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64"/>
      <c r="B3" s="64"/>
      <c r="C3" s="64"/>
      <c r="D3" s="15" t="s">
        <v>6</v>
      </c>
      <c r="E3" s="14" t="s">
        <v>7</v>
      </c>
      <c r="F3" s="14" t="s">
        <v>8</v>
      </c>
      <c r="G3" s="14" t="s">
        <v>9</v>
      </c>
      <c r="H3" s="14" t="s">
        <v>10</v>
      </c>
      <c r="I3" s="14" t="s">
        <v>11</v>
      </c>
      <c r="J3" s="15" t="s">
        <v>23</v>
      </c>
      <c r="K3" s="2"/>
      <c r="L3" s="2"/>
      <c r="M3" s="2"/>
      <c r="N3" s="2"/>
      <c r="O3" s="2"/>
      <c r="P3" s="2"/>
    </row>
    <row r="4" spans="1:16" x14ac:dyDescent="0.2">
      <c r="A4" s="63" t="s">
        <v>25</v>
      </c>
      <c r="B4" s="63"/>
      <c r="C4" s="63"/>
      <c r="D4" s="24">
        <f>'Pricing Score Calculation'!E5</f>
        <v>30</v>
      </c>
      <c r="E4" s="32">
        <v>5.6</v>
      </c>
      <c r="F4" s="32">
        <v>2.8</v>
      </c>
      <c r="G4" s="32">
        <v>3</v>
      </c>
      <c r="H4" s="32">
        <v>4.1999999999999993</v>
      </c>
      <c r="I4" s="32">
        <v>2</v>
      </c>
      <c r="J4" s="25">
        <f>SUM(D4:I4)</f>
        <v>47.599999999999994</v>
      </c>
    </row>
    <row r="5" spans="1:16" x14ac:dyDescent="0.2">
      <c r="A5" s="63" t="s">
        <v>26</v>
      </c>
      <c r="B5" s="63"/>
      <c r="C5" s="63"/>
      <c r="D5" s="24">
        <f>'Pricing Score Calculation'!E6</f>
        <v>20.739601054133104</v>
      </c>
      <c r="E5" s="32">
        <v>13.6</v>
      </c>
      <c r="F5" s="32">
        <v>6.8</v>
      </c>
      <c r="G5" s="32">
        <v>13.200000000000001</v>
      </c>
      <c r="H5" s="32">
        <v>4.1999999999999993</v>
      </c>
      <c r="I5" s="32">
        <v>4.8</v>
      </c>
      <c r="J5" s="25">
        <f>SUM(D5:I5)</f>
        <v>63.339601054133098</v>
      </c>
    </row>
    <row r="6" spans="1:16" x14ac:dyDescent="0.2">
      <c r="A6" s="63" t="s">
        <v>27</v>
      </c>
      <c r="B6" s="63"/>
      <c r="C6" s="63"/>
      <c r="D6" s="24">
        <f>'Pricing Score Calculation'!E7</f>
        <v>25.414012738853504</v>
      </c>
      <c r="E6" s="32">
        <v>17.600000000000001</v>
      </c>
      <c r="F6" s="32">
        <v>10</v>
      </c>
      <c r="G6" s="32">
        <v>15</v>
      </c>
      <c r="H6" s="32">
        <v>10.199999999999999</v>
      </c>
      <c r="I6" s="32">
        <v>10</v>
      </c>
      <c r="J6" s="25">
        <f>SUM(D6:I6)</f>
        <v>88.214012738853512</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D5" sqref="D5"/>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64"/>
      <c r="B3" s="64"/>
      <c r="C3" s="64"/>
      <c r="D3" s="15" t="s">
        <v>6</v>
      </c>
      <c r="E3" s="14" t="s">
        <v>7</v>
      </c>
      <c r="F3" s="14" t="s">
        <v>8</v>
      </c>
      <c r="G3" s="14" t="s">
        <v>9</v>
      </c>
      <c r="H3" s="14" t="s">
        <v>10</v>
      </c>
      <c r="I3" s="14" t="s">
        <v>11</v>
      </c>
      <c r="J3" s="15" t="s">
        <v>23</v>
      </c>
      <c r="K3" s="2"/>
      <c r="L3" s="2"/>
      <c r="M3" s="2"/>
      <c r="N3" s="2"/>
      <c r="O3" s="2"/>
      <c r="P3" s="2"/>
    </row>
    <row r="4" spans="1:16" x14ac:dyDescent="0.2">
      <c r="A4" s="63" t="s">
        <v>25</v>
      </c>
      <c r="B4" s="63"/>
      <c r="C4" s="63"/>
      <c r="D4" s="24">
        <f>'Pricing Score Calculation'!E5</f>
        <v>30</v>
      </c>
      <c r="E4" s="33">
        <v>10</v>
      </c>
      <c r="F4" s="33">
        <v>7</v>
      </c>
      <c r="G4" s="33">
        <v>10.199999999999999</v>
      </c>
      <c r="H4" s="33">
        <v>10.199999999999999</v>
      </c>
      <c r="I4" s="33">
        <v>4.5999999999999996</v>
      </c>
      <c r="J4" s="25">
        <f>SUM(D4:I4)</f>
        <v>72</v>
      </c>
    </row>
    <row r="5" spans="1:16" x14ac:dyDescent="0.2">
      <c r="A5" s="63" t="s">
        <v>26</v>
      </c>
      <c r="B5" s="63"/>
      <c r="C5" s="63"/>
      <c r="D5" s="24">
        <f>'Pricing Score Calculation'!E6</f>
        <v>20.739601054133104</v>
      </c>
      <c r="E5" s="33">
        <v>5.2</v>
      </c>
      <c r="F5" s="33">
        <v>7</v>
      </c>
      <c r="G5" s="33">
        <v>10.199999999999999</v>
      </c>
      <c r="H5" s="33">
        <v>6.3000000000000007</v>
      </c>
      <c r="I5" s="33">
        <v>4.2</v>
      </c>
      <c r="J5" s="25">
        <f>SUM(D5:I5)</f>
        <v>53.639601054133109</v>
      </c>
    </row>
    <row r="6" spans="1:16" x14ac:dyDescent="0.2">
      <c r="A6" s="63" t="s">
        <v>27</v>
      </c>
      <c r="B6" s="63"/>
      <c r="C6" s="63"/>
      <c r="D6" s="24">
        <f>'Pricing Score Calculation'!E7</f>
        <v>25.414012738853504</v>
      </c>
      <c r="E6" s="33">
        <v>18</v>
      </c>
      <c r="F6" s="33">
        <v>9.1999999999999993</v>
      </c>
      <c r="G6" s="33">
        <v>12.299999999999999</v>
      </c>
      <c r="H6" s="33">
        <v>4.1999999999999993</v>
      </c>
      <c r="I6" s="33">
        <v>9</v>
      </c>
      <c r="J6" s="25">
        <f>SUM(D6:I6)</f>
        <v>78.114012738853503</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workbookViewId="0">
      <selection activeCell="D5" sqref="D5"/>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64"/>
      <c r="B3" s="64"/>
      <c r="C3" s="64"/>
      <c r="D3" s="15" t="s">
        <v>6</v>
      </c>
      <c r="E3" s="14" t="s">
        <v>7</v>
      </c>
      <c r="F3" s="14" t="s">
        <v>8</v>
      </c>
      <c r="G3" s="14" t="s">
        <v>9</v>
      </c>
      <c r="H3" s="14" t="s">
        <v>10</v>
      </c>
      <c r="I3" s="14" t="s">
        <v>11</v>
      </c>
      <c r="J3" s="15" t="s">
        <v>23</v>
      </c>
      <c r="K3" s="2"/>
      <c r="L3" s="2"/>
      <c r="M3" s="2"/>
      <c r="N3" s="2"/>
      <c r="O3" s="2"/>
      <c r="P3" s="2"/>
    </row>
    <row r="4" spans="1:16" x14ac:dyDescent="0.2">
      <c r="A4" s="63" t="s">
        <v>25</v>
      </c>
      <c r="B4" s="63"/>
      <c r="C4" s="63"/>
      <c r="D4" s="24">
        <f>'Pricing Score Calculation'!E5</f>
        <v>30</v>
      </c>
      <c r="E4" s="34">
        <v>5.6</v>
      </c>
      <c r="F4" s="34">
        <v>2</v>
      </c>
      <c r="G4" s="34">
        <v>3.9000000000000004</v>
      </c>
      <c r="H4" s="34">
        <v>3.5999999999999996</v>
      </c>
      <c r="I4" s="34">
        <v>2.4</v>
      </c>
      <c r="J4" s="25">
        <f>SUM(D4:I4)</f>
        <v>47.5</v>
      </c>
    </row>
    <row r="5" spans="1:16" x14ac:dyDescent="0.2">
      <c r="A5" s="63" t="s">
        <v>26</v>
      </c>
      <c r="B5" s="63"/>
      <c r="C5" s="63"/>
      <c r="D5" s="24">
        <f>'Pricing Score Calculation'!E6</f>
        <v>20.739601054133104</v>
      </c>
      <c r="E5" s="34">
        <v>13.6</v>
      </c>
      <c r="F5" s="34">
        <v>6.2</v>
      </c>
      <c r="G5" s="34">
        <v>11.100000000000001</v>
      </c>
      <c r="H5" s="34">
        <v>11.399999999999999</v>
      </c>
      <c r="I5" s="34">
        <v>7.2</v>
      </c>
      <c r="J5" s="25">
        <f>SUM(D5:I5)</f>
        <v>70.239601054133104</v>
      </c>
    </row>
    <row r="6" spans="1:16" x14ac:dyDescent="0.2">
      <c r="A6" s="63" t="s">
        <v>27</v>
      </c>
      <c r="B6" s="63"/>
      <c r="C6" s="63"/>
      <c r="D6" s="24">
        <f>'Pricing Score Calculation'!E7</f>
        <v>25.414012738853504</v>
      </c>
      <c r="E6" s="34">
        <v>19.600000000000001</v>
      </c>
      <c r="F6" s="34">
        <v>9.8000000000000007</v>
      </c>
      <c r="G6" s="34">
        <v>14.100000000000001</v>
      </c>
      <c r="H6" s="34">
        <v>14.399999999999999</v>
      </c>
      <c r="I6" s="34">
        <v>9.6</v>
      </c>
      <c r="J6" s="25">
        <f>SUM(D6:I6)</f>
        <v>92.914012738853501</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
  <sheetViews>
    <sheetView workbookViewId="0">
      <selection activeCell="J6" sqref="J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64"/>
      <c r="B3" s="64"/>
      <c r="C3" s="64"/>
      <c r="D3" s="15" t="s">
        <v>6</v>
      </c>
      <c r="E3" s="14" t="s">
        <v>7</v>
      </c>
      <c r="F3" s="14" t="s">
        <v>8</v>
      </c>
      <c r="G3" s="14" t="s">
        <v>9</v>
      </c>
      <c r="H3" s="14" t="s">
        <v>10</v>
      </c>
      <c r="I3" s="14" t="s">
        <v>11</v>
      </c>
      <c r="J3" s="15" t="s">
        <v>23</v>
      </c>
      <c r="K3" s="2"/>
      <c r="L3" s="2"/>
      <c r="M3" s="2"/>
      <c r="N3" s="2"/>
      <c r="O3" s="2"/>
      <c r="P3" s="2"/>
    </row>
    <row r="4" spans="1:16" x14ac:dyDescent="0.2">
      <c r="A4" s="63" t="s">
        <v>25</v>
      </c>
      <c r="B4" s="63"/>
      <c r="C4" s="63"/>
      <c r="D4" s="24">
        <f>'Pricing Score Calculation'!E5</f>
        <v>30</v>
      </c>
      <c r="E4" s="38">
        <v>13.6</v>
      </c>
      <c r="F4" s="38">
        <v>6.8</v>
      </c>
      <c r="G4" s="38">
        <v>10.199999999999999</v>
      </c>
      <c r="H4" s="38">
        <v>10.199999999999999</v>
      </c>
      <c r="I4" s="38">
        <v>6.8</v>
      </c>
      <c r="J4" s="25">
        <f>SUM(D4:I4)</f>
        <v>77.599999999999994</v>
      </c>
    </row>
    <row r="5" spans="1:16" x14ac:dyDescent="0.2">
      <c r="A5" s="63" t="s">
        <v>26</v>
      </c>
      <c r="B5" s="63"/>
      <c r="C5" s="63"/>
      <c r="D5" s="24">
        <f>'Pricing Score Calculation'!E6</f>
        <v>20.739601054133104</v>
      </c>
      <c r="E5" s="38">
        <v>16</v>
      </c>
      <c r="F5" s="38">
        <v>8</v>
      </c>
      <c r="G5" s="38">
        <v>12</v>
      </c>
      <c r="H5" s="38">
        <v>10.5</v>
      </c>
      <c r="I5" s="38">
        <v>8.8000000000000007</v>
      </c>
      <c r="J5" s="25">
        <f>SUM(D5:I5)</f>
        <v>76.039601054133101</v>
      </c>
    </row>
    <row r="6" spans="1:16" x14ac:dyDescent="0.2">
      <c r="A6" s="63" t="s">
        <v>27</v>
      </c>
      <c r="B6" s="63"/>
      <c r="C6" s="63"/>
      <c r="D6" s="24">
        <f>'Pricing Score Calculation'!E7</f>
        <v>25.414012738853504</v>
      </c>
      <c r="E6" s="38">
        <v>17.600000000000001</v>
      </c>
      <c r="F6" s="38">
        <v>8.8000000000000007</v>
      </c>
      <c r="G6" s="38">
        <v>12</v>
      </c>
      <c r="H6" s="38">
        <v>4.5</v>
      </c>
      <c r="I6" s="38">
        <v>8.8000000000000007</v>
      </c>
      <c r="J6" s="25">
        <f>SUM(D6:I6)</f>
        <v>77.114012738853503</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7"/>
  <sheetViews>
    <sheetView workbookViewId="0">
      <selection activeCell="F5" sqref="F5"/>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69" t="s">
        <v>22</v>
      </c>
      <c r="B1" s="69"/>
      <c r="C1" s="22"/>
      <c r="D1" s="22"/>
      <c r="E1" s="22"/>
    </row>
    <row r="2" spans="1:16" x14ac:dyDescent="0.2">
      <c r="A2" s="71" t="s">
        <v>16</v>
      </c>
      <c r="B2" s="74" t="s">
        <v>17</v>
      </c>
      <c r="C2" s="77" t="s">
        <v>20</v>
      </c>
      <c r="D2" s="77" t="s">
        <v>18</v>
      </c>
      <c r="E2" s="77" t="s">
        <v>19</v>
      </c>
      <c r="G2" s="70" t="s">
        <v>24</v>
      </c>
      <c r="H2" s="70"/>
      <c r="I2" s="70"/>
      <c r="J2" s="70"/>
      <c r="K2" s="70"/>
      <c r="L2" s="70"/>
      <c r="M2" s="70"/>
      <c r="N2" s="70"/>
      <c r="O2" s="70"/>
      <c r="P2" s="70"/>
    </row>
    <row r="3" spans="1:16" x14ac:dyDescent="0.2">
      <c r="A3" s="72"/>
      <c r="B3" s="75"/>
      <c r="C3" s="78"/>
      <c r="D3" s="78"/>
      <c r="E3" s="78"/>
      <c r="G3" s="70"/>
      <c r="H3" s="70"/>
      <c r="I3" s="70"/>
      <c r="J3" s="70"/>
      <c r="K3" s="70"/>
      <c r="L3" s="70"/>
      <c r="M3" s="70"/>
      <c r="N3" s="70"/>
      <c r="O3" s="70"/>
      <c r="P3" s="70"/>
    </row>
    <row r="4" spans="1:16" ht="13.5" thickBot="1" x14ac:dyDescent="0.25">
      <c r="A4" s="73"/>
      <c r="B4" s="76"/>
      <c r="C4" s="79"/>
      <c r="D4" s="79"/>
      <c r="E4" s="79"/>
      <c r="G4" s="70"/>
      <c r="H4" s="70"/>
      <c r="I4" s="70"/>
      <c r="J4" s="70"/>
      <c r="K4" s="70"/>
      <c r="L4" s="70"/>
      <c r="M4" s="70"/>
      <c r="N4" s="70"/>
      <c r="O4" s="70"/>
      <c r="P4" s="70"/>
    </row>
    <row r="5" spans="1:16" x14ac:dyDescent="0.2">
      <c r="A5" s="16" t="str">
        <f>'1'!A4:C4</f>
        <v>CMC</v>
      </c>
      <c r="B5" s="23">
        <v>931000</v>
      </c>
      <c r="C5" s="65">
        <v>30</v>
      </c>
      <c r="D5" s="67">
        <f>MIN(B5:B7)</f>
        <v>931000</v>
      </c>
      <c r="E5" s="18">
        <f>$C$5*($D$5/B5)</f>
        <v>30</v>
      </c>
    </row>
    <row r="6" spans="1:16" x14ac:dyDescent="0.2">
      <c r="A6" s="16" t="str">
        <f>'1'!A5:C5</f>
        <v>E Contractors</v>
      </c>
      <c r="B6" s="23">
        <v>1346699</v>
      </c>
      <c r="C6" s="66"/>
      <c r="D6" s="68"/>
      <c r="E6" s="18">
        <f t="shared" ref="E6:E7" si="0">$C$5*($D$5/B6)</f>
        <v>20.739601054133104</v>
      </c>
    </row>
    <row r="7" spans="1:16" x14ac:dyDescent="0.2">
      <c r="A7" s="16" t="str">
        <f>'1'!A6:C6</f>
        <v>Vaughn Construction</v>
      </c>
      <c r="B7" s="23">
        <v>1099000</v>
      </c>
      <c r="C7" s="66"/>
      <c r="D7" s="68"/>
      <c r="E7" s="18">
        <f t="shared" si="0"/>
        <v>25.414012738853504</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6"/>
  <sheetViews>
    <sheetView workbookViewId="0">
      <selection activeCell="G8" sqref="G8"/>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ht="15.75" x14ac:dyDescent="0.25">
      <c r="A3" s="80" t="s">
        <v>28</v>
      </c>
      <c r="B3" s="80"/>
      <c r="C3" s="80"/>
      <c r="D3" s="80"/>
      <c r="E3" s="80"/>
      <c r="F3" s="80"/>
      <c r="G3" s="80"/>
      <c r="H3" s="80"/>
    </row>
    <row r="4" spans="1:8" x14ac:dyDescent="0.2">
      <c r="A4" s="6"/>
      <c r="B4" s="6"/>
      <c r="C4" s="6"/>
      <c r="D4" s="6"/>
      <c r="E4" s="6"/>
      <c r="F4" s="6"/>
      <c r="G4" s="6"/>
      <c r="H4" s="6"/>
    </row>
    <row r="5" spans="1:8" ht="15.75" x14ac:dyDescent="0.25">
      <c r="G5" s="17" t="s">
        <v>21</v>
      </c>
      <c r="H5" s="8"/>
    </row>
    <row r="6" spans="1:8" s="11" customFormat="1" ht="135" customHeight="1" x14ac:dyDescent="0.2">
      <c r="A6" s="9"/>
      <c r="B6" s="10" t="s">
        <v>1</v>
      </c>
      <c r="C6" s="10" t="s">
        <v>2</v>
      </c>
      <c r="D6" s="10" t="s">
        <v>3</v>
      </c>
      <c r="E6" s="10" t="s">
        <v>4</v>
      </c>
      <c r="F6" s="10" t="s">
        <v>5</v>
      </c>
      <c r="G6" s="19" t="s">
        <v>15</v>
      </c>
      <c r="H6" s="27" t="s">
        <v>14</v>
      </c>
    </row>
    <row r="7" spans="1:8" ht="16.5" customHeight="1" x14ac:dyDescent="0.2">
      <c r="A7" s="12" t="str">
        <f>'1'!A4:C4</f>
        <v>CMC</v>
      </c>
      <c r="B7" s="26">
        <f>'1'!J4</f>
        <v>44</v>
      </c>
      <c r="C7" s="26">
        <f>'2'!J4</f>
        <v>47.599999999999994</v>
      </c>
      <c r="D7" s="26">
        <f>'3'!J4</f>
        <v>72</v>
      </c>
      <c r="E7" s="26">
        <f>'4'!J4</f>
        <v>47.5</v>
      </c>
      <c r="F7" s="26">
        <f>'5'!J4</f>
        <v>77.599999999999994</v>
      </c>
      <c r="G7" s="20">
        <f>AVERAGE(B7:F7)</f>
        <v>57.739999999999995</v>
      </c>
      <c r="H7" s="28">
        <f>RANK(G7,$G$7:$G$9,0)</f>
        <v>3</v>
      </c>
    </row>
    <row r="8" spans="1:8" ht="16.5" customHeight="1" x14ac:dyDescent="0.2">
      <c r="A8" s="12" t="str">
        <f>'1'!A5:C5</f>
        <v>E Contractors</v>
      </c>
      <c r="B8" s="26">
        <f>'1'!J5</f>
        <v>51.239601054133104</v>
      </c>
      <c r="C8" s="26">
        <f>'2'!J5</f>
        <v>63.339601054133098</v>
      </c>
      <c r="D8" s="26">
        <f>'3'!J5</f>
        <v>53.639601054133109</v>
      </c>
      <c r="E8" s="26">
        <f>'4'!J5</f>
        <v>70.239601054133104</v>
      </c>
      <c r="F8" s="26">
        <f>'5'!J5</f>
        <v>76.039601054133101</v>
      </c>
      <c r="G8" s="21">
        <f>AVERAGE(B8:F8)</f>
        <v>62.899601054133107</v>
      </c>
      <c r="H8" s="28">
        <f>RANK(G8,$G$7:$G$9,0)</f>
        <v>2</v>
      </c>
    </row>
    <row r="9" spans="1:8" s="37" customFormat="1" ht="16.5" customHeight="1" x14ac:dyDescent="0.2">
      <c r="A9" s="29" t="str">
        <f>'1'!A6:C6</f>
        <v>Vaughn Construction</v>
      </c>
      <c r="B9" s="36">
        <f>'1'!J6</f>
        <v>95.414012738853501</v>
      </c>
      <c r="C9" s="36">
        <f>'2'!J6</f>
        <v>88.214012738853512</v>
      </c>
      <c r="D9" s="36">
        <f>'3'!J6</f>
        <v>78.114012738853503</v>
      </c>
      <c r="E9" s="36">
        <f>'4'!J6</f>
        <v>92.914012738853501</v>
      </c>
      <c r="F9" s="36">
        <f>'5'!J6</f>
        <v>77.114012738853503</v>
      </c>
      <c r="G9" s="31">
        <f>AVERAGE(B9:F9)</f>
        <v>86.354012738853498</v>
      </c>
      <c r="H9" s="35">
        <f>RANK(G9,$G$7:$G$9,0)</f>
        <v>1</v>
      </c>
    </row>
    <row r="15" spans="1:8" x14ac:dyDescent="0.2">
      <c r="A15" s="13" t="s">
        <v>13</v>
      </c>
    </row>
    <row r="16" spans="1:8" x14ac:dyDescent="0.2">
      <c r="A16" s="13"/>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AE55-E09E-4D1A-B373-85B2B3E4FBBF}">
  <dimension ref="A1:S47"/>
  <sheetViews>
    <sheetView tabSelected="1" zoomScaleNormal="100" workbookViewId="0">
      <selection activeCell="L26" sqref="L26"/>
    </sheetView>
  </sheetViews>
  <sheetFormatPr defaultRowHeight="12.75" x14ac:dyDescent="0.2"/>
  <cols>
    <col min="1" max="1" width="20.7109375" style="40" customWidth="1"/>
    <col min="2" max="19" width="9.5703125" style="40" customWidth="1"/>
    <col min="20" max="16384" width="9.140625" style="40"/>
  </cols>
  <sheetData>
    <row r="1" spans="1:19" ht="15.75" customHeight="1" x14ac:dyDescent="0.25">
      <c r="A1" s="107" t="s">
        <v>29</v>
      </c>
      <c r="B1" s="107"/>
      <c r="C1" s="107"/>
      <c r="D1" s="107"/>
      <c r="E1" s="107"/>
      <c r="F1" s="107"/>
      <c r="G1" s="107"/>
      <c r="H1" s="107"/>
      <c r="I1" s="107"/>
      <c r="J1" s="39"/>
    </row>
    <row r="2" spans="1:19" ht="15.75" x14ac:dyDescent="0.25">
      <c r="A2" s="108" t="s">
        <v>28</v>
      </c>
      <c r="B2" s="108"/>
      <c r="C2" s="108"/>
      <c r="D2" s="108"/>
      <c r="E2" s="108"/>
      <c r="F2" s="108"/>
      <c r="G2" s="108"/>
      <c r="H2" s="108"/>
      <c r="I2" s="108"/>
      <c r="J2" s="41"/>
    </row>
    <row r="3" spans="1:19" x14ac:dyDescent="0.2">
      <c r="A3" s="42" t="s">
        <v>30</v>
      </c>
      <c r="B3" s="109"/>
      <c r="C3" s="110"/>
      <c r="D3" s="111"/>
    </row>
    <row r="4" spans="1:19" ht="15" customHeight="1" x14ac:dyDescent="0.2">
      <c r="A4" s="42" t="s">
        <v>31</v>
      </c>
      <c r="B4" s="112" t="s">
        <v>32</v>
      </c>
      <c r="C4" s="112"/>
      <c r="D4" s="112"/>
      <c r="E4" s="43"/>
    </row>
    <row r="5" spans="1:19" s="45" customFormat="1" ht="20.25" customHeight="1" x14ac:dyDescent="0.25">
      <c r="A5" s="113" t="s">
        <v>33</v>
      </c>
      <c r="B5" s="113"/>
      <c r="C5" s="44"/>
      <c r="D5" s="44"/>
      <c r="E5" s="44"/>
      <c r="F5" s="44"/>
      <c r="G5" s="44"/>
    </row>
    <row r="6" spans="1:19" s="45" customFormat="1" ht="27" customHeight="1" x14ac:dyDescent="0.2">
      <c r="A6" s="46"/>
      <c r="B6" s="106" t="s">
        <v>34</v>
      </c>
      <c r="C6" s="106"/>
      <c r="D6" s="106"/>
      <c r="E6" s="106"/>
      <c r="F6" s="106"/>
      <c r="G6" s="106"/>
      <c r="H6" s="106"/>
      <c r="I6" s="106"/>
    </row>
    <row r="7" spans="1:19" s="45" customFormat="1" ht="20.25" customHeight="1" x14ac:dyDescent="0.25">
      <c r="A7" s="105" t="s">
        <v>35</v>
      </c>
      <c r="B7" s="105"/>
      <c r="C7" s="47"/>
      <c r="D7" s="48"/>
      <c r="E7" s="48"/>
      <c r="F7" s="48"/>
      <c r="G7" s="48"/>
    </row>
    <row r="8" spans="1:19" s="45" customFormat="1" ht="27" customHeight="1" x14ac:dyDescent="0.2">
      <c r="A8" s="46"/>
      <c r="B8" s="106" t="s">
        <v>36</v>
      </c>
      <c r="C8" s="106"/>
      <c r="D8" s="106"/>
      <c r="E8" s="106"/>
      <c r="F8" s="106"/>
      <c r="G8" s="106"/>
      <c r="H8" s="106"/>
      <c r="I8" s="106"/>
    </row>
    <row r="9" spans="1:19" ht="15" customHeight="1" x14ac:dyDescent="0.2"/>
    <row r="10" spans="1:19" ht="15" customHeight="1" x14ac:dyDescent="0.2"/>
    <row r="11" spans="1:19" ht="11.25" customHeight="1" thickBot="1" x14ac:dyDescent="0.25"/>
    <row r="12" spans="1:19" s="49" customFormat="1" ht="13.5" thickBot="1" x14ac:dyDescent="0.25">
      <c r="B12" s="96" t="s">
        <v>37</v>
      </c>
      <c r="C12" s="97"/>
      <c r="D12" s="98"/>
      <c r="E12" s="96" t="s">
        <v>38</v>
      </c>
      <c r="F12" s="97"/>
      <c r="G12" s="98"/>
      <c r="H12" s="96" t="s">
        <v>39</v>
      </c>
      <c r="I12" s="97"/>
      <c r="J12" s="98"/>
      <c r="K12" s="96" t="s">
        <v>40</v>
      </c>
      <c r="L12" s="97"/>
      <c r="M12" s="98"/>
      <c r="N12" s="96" t="s">
        <v>41</v>
      </c>
      <c r="O12" s="97"/>
      <c r="P12" s="98"/>
      <c r="Q12" s="96" t="s">
        <v>42</v>
      </c>
      <c r="R12" s="97"/>
      <c r="S12" s="98"/>
    </row>
    <row r="13" spans="1:19" s="49" customFormat="1" ht="112.5" customHeight="1" x14ac:dyDescent="0.2">
      <c r="B13" s="99" t="s">
        <v>43</v>
      </c>
      <c r="C13" s="100"/>
      <c r="D13" s="101"/>
      <c r="E13" s="102" t="s">
        <v>44</v>
      </c>
      <c r="F13" s="103"/>
      <c r="G13" s="104"/>
      <c r="H13" s="102" t="s">
        <v>45</v>
      </c>
      <c r="I13" s="103"/>
      <c r="J13" s="104"/>
      <c r="K13" s="102" t="s">
        <v>46</v>
      </c>
      <c r="L13" s="103"/>
      <c r="M13" s="104"/>
      <c r="N13" s="102" t="s">
        <v>47</v>
      </c>
      <c r="O13" s="103"/>
      <c r="P13" s="104"/>
      <c r="Q13" s="102" t="s">
        <v>48</v>
      </c>
      <c r="R13" s="103"/>
      <c r="S13" s="104"/>
    </row>
    <row r="14" spans="1:19" s="51" customFormat="1" ht="11.25" customHeight="1" x14ac:dyDescent="0.2">
      <c r="A14" s="50"/>
      <c r="B14" s="93" t="s">
        <v>49</v>
      </c>
      <c r="C14" s="94"/>
      <c r="D14" s="95"/>
      <c r="E14" s="93" t="s">
        <v>49</v>
      </c>
      <c r="F14" s="94"/>
      <c r="G14" s="95"/>
      <c r="H14" s="93" t="s">
        <v>49</v>
      </c>
      <c r="I14" s="94"/>
      <c r="J14" s="95"/>
      <c r="K14" s="93" t="s">
        <v>49</v>
      </c>
      <c r="L14" s="94"/>
      <c r="M14" s="95"/>
      <c r="N14" s="93" t="s">
        <v>49</v>
      </c>
      <c r="O14" s="94"/>
      <c r="P14" s="95"/>
      <c r="Q14" s="93" t="s">
        <v>49</v>
      </c>
      <c r="R14" s="94"/>
      <c r="S14" s="95"/>
    </row>
    <row r="15" spans="1:19" s="51" customFormat="1" x14ac:dyDescent="0.2">
      <c r="A15" s="52" t="s">
        <v>25</v>
      </c>
      <c r="B15" s="87"/>
      <c r="C15" s="88"/>
      <c r="D15" s="89"/>
      <c r="E15" s="90"/>
      <c r="F15" s="91"/>
      <c r="G15" s="92"/>
      <c r="H15" s="90"/>
      <c r="I15" s="91"/>
      <c r="J15" s="92"/>
      <c r="K15" s="90"/>
      <c r="L15" s="91"/>
      <c r="M15" s="92"/>
      <c r="N15" s="90"/>
      <c r="O15" s="91"/>
      <c r="P15" s="92"/>
      <c r="Q15" s="90"/>
      <c r="R15" s="91"/>
      <c r="S15" s="92"/>
    </row>
    <row r="16" spans="1:19" s="51" customFormat="1" x14ac:dyDescent="0.2">
      <c r="A16" s="53" t="s">
        <v>26</v>
      </c>
      <c r="B16" s="81"/>
      <c r="C16" s="82"/>
      <c r="D16" s="83"/>
      <c r="E16" s="84"/>
      <c r="F16" s="85"/>
      <c r="G16" s="86"/>
      <c r="H16" s="84"/>
      <c r="I16" s="85"/>
      <c r="J16" s="86"/>
      <c r="K16" s="84"/>
      <c r="L16" s="85"/>
      <c r="M16" s="86"/>
      <c r="N16" s="84"/>
      <c r="O16" s="85"/>
      <c r="P16" s="86"/>
      <c r="Q16" s="84"/>
      <c r="R16" s="85"/>
      <c r="S16" s="86"/>
    </row>
    <row r="17" spans="1:19" s="51" customFormat="1" x14ac:dyDescent="0.2">
      <c r="A17" s="53" t="s">
        <v>27</v>
      </c>
      <c r="B17" s="81"/>
      <c r="C17" s="82"/>
      <c r="D17" s="83"/>
      <c r="E17" s="84"/>
      <c r="F17" s="85"/>
      <c r="G17" s="86"/>
      <c r="H17" s="84"/>
      <c r="I17" s="85"/>
      <c r="J17" s="86"/>
      <c r="K17" s="84"/>
      <c r="L17" s="85"/>
      <c r="M17" s="86"/>
      <c r="N17" s="84"/>
      <c r="O17" s="85"/>
      <c r="P17" s="86"/>
      <c r="Q17" s="84"/>
      <c r="R17" s="85"/>
      <c r="S17" s="86"/>
    </row>
    <row r="18" spans="1:19" s="55" customFormat="1" ht="7.5" customHeight="1" x14ac:dyDescent="0.2">
      <c r="A18" s="54"/>
      <c r="B18" s="54"/>
      <c r="C18" s="54"/>
      <c r="D18" s="54"/>
      <c r="E18" s="54"/>
      <c r="F18" s="54"/>
      <c r="G18" s="54"/>
      <c r="H18" s="54"/>
      <c r="I18" s="54"/>
      <c r="J18" s="54"/>
      <c r="K18" s="54"/>
      <c r="L18" s="54"/>
      <c r="M18" s="54"/>
      <c r="N18" s="54"/>
      <c r="O18" s="54"/>
      <c r="P18" s="54"/>
      <c r="Q18" s="54"/>
      <c r="R18" s="54"/>
      <c r="S18" s="54"/>
    </row>
    <row r="19" spans="1:19" s="56" customFormat="1" ht="6.75" customHeight="1" x14ac:dyDescent="0.2"/>
    <row r="21" spans="1:19" x14ac:dyDescent="0.2">
      <c r="A21" s="114" t="s">
        <v>52</v>
      </c>
      <c r="B21" s="114"/>
      <c r="C21" s="114"/>
      <c r="D21" s="114"/>
    </row>
    <row r="22" spans="1:19" x14ac:dyDescent="0.2">
      <c r="A22" s="57"/>
      <c r="G22" s="58"/>
      <c r="H22" s="58"/>
    </row>
    <row r="23" spans="1:19" x14ac:dyDescent="0.2">
      <c r="A23" s="59" t="s">
        <v>50</v>
      </c>
      <c r="G23" s="58"/>
      <c r="H23" s="58"/>
      <c r="I23" s="58"/>
      <c r="J23" s="58"/>
    </row>
    <row r="24" spans="1:19" ht="15" x14ac:dyDescent="0.25">
      <c r="A24" s="60"/>
      <c r="B24" s="60"/>
      <c r="C24" s="60"/>
      <c r="E24" s="61"/>
      <c r="G24" s="58"/>
      <c r="H24" s="58"/>
      <c r="I24" s="58"/>
      <c r="J24" s="58"/>
    </row>
    <row r="25" spans="1:19" ht="15" x14ac:dyDescent="0.25">
      <c r="A25" s="60"/>
      <c r="B25" s="60"/>
      <c r="C25" s="60"/>
      <c r="E25" s="61"/>
      <c r="G25" s="58"/>
      <c r="H25" s="58"/>
      <c r="I25" s="58"/>
      <c r="J25" s="58"/>
    </row>
    <row r="26" spans="1:19" ht="15" x14ac:dyDescent="0.25">
      <c r="A26" s="60"/>
      <c r="B26" s="60"/>
      <c r="C26" s="60"/>
      <c r="E26" s="61"/>
      <c r="G26" s="58"/>
      <c r="H26" s="58"/>
      <c r="I26" s="58"/>
      <c r="J26" s="58"/>
    </row>
    <row r="27" spans="1:19" ht="15" x14ac:dyDescent="0.25">
      <c r="A27" s="60"/>
      <c r="B27" s="60"/>
      <c r="C27" s="60"/>
      <c r="E27" s="61"/>
      <c r="G27" s="58"/>
      <c r="H27" s="58"/>
      <c r="I27" s="58"/>
      <c r="J27" s="58"/>
    </row>
    <row r="28" spans="1:19" ht="15" x14ac:dyDescent="0.25">
      <c r="A28" s="60"/>
      <c r="B28" s="60"/>
      <c r="C28" s="60"/>
      <c r="E28" s="61"/>
      <c r="G28" s="58"/>
      <c r="H28" s="58"/>
      <c r="I28" s="58"/>
      <c r="J28" s="58"/>
    </row>
    <row r="29" spans="1:19" x14ac:dyDescent="0.2">
      <c r="I29" s="58"/>
      <c r="J29" s="58"/>
      <c r="K29" s="58"/>
      <c r="L29" s="58"/>
    </row>
    <row r="30" spans="1:19" x14ac:dyDescent="0.2">
      <c r="I30" s="58"/>
      <c r="J30" s="58"/>
      <c r="K30" s="58"/>
      <c r="L30" s="58"/>
      <c r="M30" s="58"/>
    </row>
    <row r="31" spans="1:19" x14ac:dyDescent="0.2">
      <c r="L31" s="58"/>
      <c r="M31" s="58"/>
    </row>
    <row r="32" spans="1:19" x14ac:dyDescent="0.2">
      <c r="L32" s="58"/>
      <c r="M32" s="58"/>
    </row>
    <row r="33" spans="1:13" x14ac:dyDescent="0.2">
      <c r="L33" s="58"/>
      <c r="M33" s="58"/>
    </row>
    <row r="34" spans="1:13" x14ac:dyDescent="0.2">
      <c r="L34" s="58"/>
      <c r="M34" s="58"/>
    </row>
    <row r="47" spans="1:13" x14ac:dyDescent="0.2">
      <c r="A47" s="62" t="s">
        <v>51</v>
      </c>
    </row>
  </sheetData>
  <mergeCells count="44">
    <mergeCell ref="B6:I6"/>
    <mergeCell ref="A1:I1"/>
    <mergeCell ref="A2:I2"/>
    <mergeCell ref="B3:D3"/>
    <mergeCell ref="B4:D4"/>
    <mergeCell ref="A5:B5"/>
    <mergeCell ref="A7:B7"/>
    <mergeCell ref="B8:I8"/>
    <mergeCell ref="B12:D12"/>
    <mergeCell ref="E12:G12"/>
    <mergeCell ref="H12:J12"/>
    <mergeCell ref="N12:P12"/>
    <mergeCell ref="Q12:S12"/>
    <mergeCell ref="B13:D13"/>
    <mergeCell ref="E13:G13"/>
    <mergeCell ref="H13:J13"/>
    <mergeCell ref="K13:M13"/>
    <mergeCell ref="N13:P13"/>
    <mergeCell ref="Q13:S13"/>
    <mergeCell ref="K12:M12"/>
    <mergeCell ref="Q15:S15"/>
    <mergeCell ref="B14:D14"/>
    <mergeCell ref="E14:G14"/>
    <mergeCell ref="H14:J14"/>
    <mergeCell ref="K14:M14"/>
    <mergeCell ref="N14:P14"/>
    <mergeCell ref="Q14:S14"/>
    <mergeCell ref="B15:D15"/>
    <mergeCell ref="E15:G15"/>
    <mergeCell ref="H15:J15"/>
    <mergeCell ref="K15:M15"/>
    <mergeCell ref="N15:P15"/>
    <mergeCell ref="Q17:S17"/>
    <mergeCell ref="B16:D16"/>
    <mergeCell ref="E16:G16"/>
    <mergeCell ref="H16:J16"/>
    <mergeCell ref="K16:M16"/>
    <mergeCell ref="N16:P16"/>
    <mergeCell ref="Q16:S16"/>
    <mergeCell ref="B17:D17"/>
    <mergeCell ref="E17:G17"/>
    <mergeCell ref="H17:J17"/>
    <mergeCell ref="K17:M17"/>
    <mergeCell ref="N17:P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2023-08-21T19:46:41Z</dcterms:modified>
</cp:coreProperties>
</file>