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878BC6C2-6522-408B-B665-248ABEA76296}" xr6:coauthVersionLast="47" xr6:coauthVersionMax="47" xr10:uidLastSave="{00000000-0000-0000-0000-000000000000}"/>
  <bookViews>
    <workbookView xWindow="-120" yWindow="-120" windowWidth="29040" windowHeight="15840" tabRatio="867" activeTab="6"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P9" i="1"/>
  <c r="P10" i="1"/>
  <c r="P11" i="1"/>
  <c r="P12" i="1"/>
  <c r="P13" i="1"/>
  <c r="P14" i="1"/>
  <c r="P15" i="1"/>
  <c r="P16" i="1"/>
  <c r="P17" i="1"/>
  <c r="P18" i="1"/>
  <c r="P7" i="1"/>
  <c r="B8" i="1"/>
  <c r="J8" i="1" s="1"/>
  <c r="C8" i="1"/>
  <c r="K8" i="1" s="1"/>
  <c r="D8" i="1"/>
  <c r="L8" i="1" s="1"/>
  <c r="E8" i="1"/>
  <c r="M8" i="1" s="1"/>
  <c r="F8" i="1"/>
  <c r="N8" i="1" s="1"/>
  <c r="B9" i="1"/>
  <c r="J9" i="1" s="1"/>
  <c r="C9" i="1"/>
  <c r="K9" i="1" s="1"/>
  <c r="D9" i="1"/>
  <c r="L9" i="1" s="1"/>
  <c r="E9" i="1"/>
  <c r="M9" i="1" s="1"/>
  <c r="F9" i="1"/>
  <c r="N9" i="1" s="1"/>
  <c r="B10" i="1"/>
  <c r="J10" i="1" s="1"/>
  <c r="C10" i="1"/>
  <c r="K10" i="1" s="1"/>
  <c r="D10" i="1"/>
  <c r="L10" i="1" s="1"/>
  <c r="E10" i="1"/>
  <c r="M10" i="1" s="1"/>
  <c r="F10" i="1"/>
  <c r="N10" i="1" s="1"/>
  <c r="B11" i="1"/>
  <c r="J11" i="1" s="1"/>
  <c r="C11" i="1"/>
  <c r="K11" i="1" s="1"/>
  <c r="D11" i="1"/>
  <c r="L11" i="1" s="1"/>
  <c r="E11" i="1"/>
  <c r="M11" i="1" s="1"/>
  <c r="F11" i="1"/>
  <c r="N11" i="1" s="1"/>
  <c r="B12" i="1"/>
  <c r="J12" i="1" s="1"/>
  <c r="C12" i="1"/>
  <c r="K12" i="1" s="1"/>
  <c r="D12" i="1"/>
  <c r="L12" i="1" s="1"/>
  <c r="E12" i="1"/>
  <c r="M12" i="1" s="1"/>
  <c r="F12" i="1"/>
  <c r="N12" i="1" s="1"/>
  <c r="B13" i="1"/>
  <c r="J13" i="1" s="1"/>
  <c r="C13" i="1"/>
  <c r="K13" i="1" s="1"/>
  <c r="D13" i="1"/>
  <c r="L13" i="1" s="1"/>
  <c r="E13" i="1"/>
  <c r="M13" i="1" s="1"/>
  <c r="F13" i="1"/>
  <c r="N13" i="1" s="1"/>
  <c r="B14" i="1"/>
  <c r="J14" i="1" s="1"/>
  <c r="C14" i="1"/>
  <c r="K14" i="1" s="1"/>
  <c r="D14" i="1"/>
  <c r="L14" i="1" s="1"/>
  <c r="E14" i="1"/>
  <c r="M14" i="1" s="1"/>
  <c r="F14" i="1"/>
  <c r="N14" i="1" s="1"/>
  <c r="B15" i="1"/>
  <c r="J15" i="1" s="1"/>
  <c r="C15" i="1"/>
  <c r="K15" i="1" s="1"/>
  <c r="D15" i="1"/>
  <c r="L15" i="1" s="1"/>
  <c r="E15" i="1"/>
  <c r="M15" i="1" s="1"/>
  <c r="F15" i="1"/>
  <c r="N15" i="1" s="1"/>
  <c r="B16" i="1"/>
  <c r="J16" i="1" s="1"/>
  <c r="C16" i="1"/>
  <c r="K16" i="1" s="1"/>
  <c r="D16" i="1"/>
  <c r="L16" i="1" s="1"/>
  <c r="E16" i="1"/>
  <c r="M16" i="1" s="1"/>
  <c r="F16" i="1"/>
  <c r="N16" i="1" s="1"/>
  <c r="B17" i="1"/>
  <c r="J17" i="1" s="1"/>
  <c r="C17" i="1"/>
  <c r="D17" i="1"/>
  <c r="L17" i="1" s="1"/>
  <c r="E17" i="1"/>
  <c r="M17" i="1" s="1"/>
  <c r="F17" i="1"/>
  <c r="N17" i="1" s="1"/>
  <c r="B18" i="1"/>
  <c r="J18" i="1" s="1"/>
  <c r="C18" i="1"/>
  <c r="D18" i="1"/>
  <c r="L18" i="1" s="1"/>
  <c r="E18" i="1"/>
  <c r="M18" i="1" s="1"/>
  <c r="F18" i="1"/>
  <c r="N18" i="1" s="1"/>
  <c r="F7" i="1"/>
  <c r="N7" i="1" s="1"/>
  <c r="E7" i="1"/>
  <c r="M7" i="1" s="1"/>
  <c r="D7" i="1"/>
  <c r="L7" i="1" s="1"/>
  <c r="C7" i="1"/>
  <c r="K7" i="1" s="1"/>
  <c r="B7" i="1"/>
  <c r="J7" i="1" s="1"/>
  <c r="A17" i="1"/>
  <c r="A18" i="1"/>
  <c r="I15" i="10"/>
  <c r="I14" i="10"/>
  <c r="I13" i="10"/>
  <c r="I12" i="10"/>
  <c r="I11" i="10"/>
  <c r="I10" i="10"/>
  <c r="I9" i="10"/>
  <c r="I8" i="10"/>
  <c r="I7" i="10"/>
  <c r="I6" i="10"/>
  <c r="I5" i="10"/>
  <c r="I4" i="10"/>
  <c r="I15" i="9"/>
  <c r="I14" i="9"/>
  <c r="I13" i="9"/>
  <c r="I12" i="9"/>
  <c r="I11" i="9"/>
  <c r="I10" i="9"/>
  <c r="I9" i="9"/>
  <c r="I8" i="9"/>
  <c r="I7" i="9"/>
  <c r="I6" i="9"/>
  <c r="I5" i="9"/>
  <c r="I4" i="9"/>
  <c r="I15" i="5"/>
  <c r="I14" i="5"/>
  <c r="I13" i="5"/>
  <c r="I12" i="5"/>
  <c r="I11" i="5"/>
  <c r="I10" i="5"/>
  <c r="I9" i="5"/>
  <c r="I8" i="5"/>
  <c r="I7" i="5"/>
  <c r="I6" i="5"/>
  <c r="I5" i="5"/>
  <c r="I4" i="5"/>
  <c r="I15" i="3"/>
  <c r="I14" i="3"/>
  <c r="I13" i="3"/>
  <c r="I12" i="3"/>
  <c r="I11" i="3"/>
  <c r="I10" i="3"/>
  <c r="I9" i="3"/>
  <c r="I8" i="3"/>
  <c r="I7" i="3"/>
  <c r="I6" i="3"/>
  <c r="I5" i="3"/>
  <c r="I4" i="3"/>
  <c r="I5" i="2"/>
  <c r="I6" i="2"/>
  <c r="I7" i="2"/>
  <c r="I8" i="2"/>
  <c r="I9" i="2"/>
  <c r="I10" i="2"/>
  <c r="I11" i="2"/>
  <c r="I12" i="2"/>
  <c r="I13" i="2"/>
  <c r="I14" i="2"/>
  <c r="I15" i="2"/>
  <c r="I4" i="2"/>
  <c r="K6" i="1"/>
  <c r="L6" i="1"/>
  <c r="M6" i="1"/>
  <c r="N6" i="1"/>
  <c r="J6" i="1"/>
  <c r="G17" i="1" l="1"/>
  <c r="K17" i="1"/>
  <c r="G18" i="1"/>
  <c r="K18" i="1"/>
  <c r="O18" i="1" s="1"/>
  <c r="O17" i="1"/>
  <c r="A8" i="1"/>
  <c r="A9" i="1"/>
  <c r="A10" i="1"/>
  <c r="A11" i="1"/>
  <c r="A12" i="1"/>
  <c r="A13" i="1"/>
  <c r="A14" i="1"/>
  <c r="A15" i="1"/>
  <c r="A16" i="1"/>
  <c r="G8" i="1"/>
  <c r="G10" i="1"/>
  <c r="G11" i="1"/>
  <c r="G12" i="1"/>
  <c r="G13" i="1"/>
  <c r="G14" i="1"/>
  <c r="H18" i="1" l="1"/>
  <c r="G15" i="1"/>
  <c r="G16" i="1"/>
  <c r="O11" i="1"/>
  <c r="G9" i="1"/>
  <c r="G7" i="1"/>
  <c r="H7" i="1" s="1"/>
  <c r="H12" i="1" l="1"/>
  <c r="H11" i="1"/>
  <c r="H13" i="1"/>
  <c r="H9" i="1"/>
  <c r="H16" i="1"/>
  <c r="H15" i="1"/>
  <c r="H14" i="1"/>
  <c r="H17" i="1"/>
  <c r="H8" i="1"/>
  <c r="H10" i="1"/>
  <c r="O10" i="1"/>
  <c r="O15" i="1"/>
  <c r="O8" i="1"/>
  <c r="O13" i="1"/>
  <c r="O9" i="1"/>
  <c r="O12" i="1"/>
  <c r="O14" i="1"/>
  <c r="O16" i="1"/>
  <c r="A7" i="1" l="1"/>
  <c r="O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6D7F098E-EB9F-4F4C-A7E1-6768671AAFB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596C6387-3379-4F07-956B-D023DDC7D55C}">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<sst xmlns="http://schemas.openxmlformats.org/spreadsheetml/2006/main" count="145" uniqueCount="51">
  <si>
    <t xml:space="preserve">RESPONDENT SUMMARY </t>
  </si>
  <si>
    <t>Evaluator 1</t>
  </si>
  <si>
    <t>Evaluator 2</t>
  </si>
  <si>
    <t>Evaluator 3</t>
  </si>
  <si>
    <t>Evaluator 4</t>
  </si>
  <si>
    <t>Evaluator 5</t>
  </si>
  <si>
    <t>Criteria 1</t>
  </si>
  <si>
    <t>Criteria 2</t>
  </si>
  <si>
    <t>Criteria 3</t>
  </si>
  <si>
    <t>Criteria 4</t>
  </si>
  <si>
    <t>Criteria 5</t>
  </si>
  <si>
    <t>EVALUATION SUMMARY</t>
  </si>
  <si>
    <t>Rank of Average</t>
  </si>
  <si>
    <t>Rank</t>
  </si>
  <si>
    <t>Average Total Score</t>
  </si>
  <si>
    <t>Avg of comm rank per vendor</t>
  </si>
  <si>
    <t>Total</t>
  </si>
  <si>
    <t>Alliance Geotechnical Group</t>
  </si>
  <si>
    <t>Alpha Testing</t>
  </si>
  <si>
    <t>Geotech Engineering &amp; Testing</t>
  </si>
  <si>
    <t>HVJ Associates</t>
  </si>
  <si>
    <t>Intertek PSI</t>
  </si>
  <si>
    <t>Kleinfelder</t>
  </si>
  <si>
    <t>Ninyo &amp; Moore</t>
  </si>
  <si>
    <t>Paradigm</t>
  </si>
  <si>
    <t>Raba Kistner</t>
  </si>
  <si>
    <t>Roux</t>
  </si>
  <si>
    <t>Terracon Consultants</t>
  </si>
  <si>
    <t>Tolunay-Wong Engineers</t>
  </si>
  <si>
    <t>RFQ783-23016 Geotechnical and Environmental Assessment Consultant CSA</t>
  </si>
  <si>
    <t>University of Houston Evaluation Matrix $1 Million+</t>
  </si>
  <si>
    <t>Name</t>
  </si>
  <si>
    <t>Evaluation Due Date</t>
  </si>
  <si>
    <t>6/23/2023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</si>
  <si>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</si>
  <si>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</si>
  <si>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</si>
  <si>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</si>
  <si>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</si>
  <si>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</si>
  <si>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</si>
  <si>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</si>
  <si>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</si>
  <si>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Expertise of Firm and Proposed Team (Section 5.3)
</t>
  </si>
  <si>
    <t>Relevant Project Experience (Section 5.4)</t>
  </si>
  <si>
    <t>Project Management Approach (Section 5.5)</t>
  </si>
  <si>
    <t>Financial Stability (Section 5.6)</t>
  </si>
  <si>
    <t>Quality and Responsiveness of Qualifications Package (Section 5.7)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</si>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</sst>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84">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43" fillId="25" borderId="0" xfId="0" applyFont="1" applyFill="1"/>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4" fontId="20" fillId="25" borderId="12" xfId="0" applyNumberFormat="1" applyFont="1" applyFill="1" applyBorder="1" applyAlignment="1">
      <alignment horizontal="right"/>
    </xf>
    <xf numFmtId="0" fontId="20" fillId="25" borderId="12" xfId="0" applyFont="1" applyFill="1" applyBorder="1" applyAlignment="1">
      <alignment horizontal="right"/>
    </xf>
    <xf numFmtId="2" fontId="20" fillId="25" borderId="11" xfId="0" applyNumberFormat="1" applyFont="1" applyFill="1" applyBorder="1"/>
    <xf numFmtId="0" fontId="49" fillId="25" borderId="0" xfId="0" applyFont="1" applyFill="1"/>
    <xf numFmtId="0" fontId="20" fillId="26" borderId="11" xfId="0" applyFont="1" applyFill="1" applyBorder="1"/>
    <xf numFmtId="0" fontId="20" fillId="26" borderId="0" xfId="0" applyFont="1" applyFill="1"/>
    <xf numFmtId="0" fontId="20" fillId="26" borderId="11" xfId="0" applyFont="1" applyFill="1" applyBorder="1" applyAlignment="1">
      <alignment horizontal="left"/>
    </xf>
    <xf numFmtId="2" fontId="20" fillId="26" borderId="11" xfId="0" applyNumberFormat="1" applyFont="1" applyFill="1" applyBorder="1"/>
    <xf numFmtId="0" fontId="20" fillId="26" borderId="11" xfId="0" applyFont="1" applyFill="1" applyBorder="1" applyAlignment="1">
      <alignment horizontal="right"/>
    </xf>
    <xf numFmtId="4" fontId="20" fillId="26" borderId="12" xfId="0" applyNumberFormat="1" applyFont="1" applyFill="1" applyBorder="1" applyAlignment="1">
      <alignment horizontal="right"/>
    </xf>
    <xf numFmtId="0" fontId="20" fillId="26" borderId="12" xfId="0" applyFont="1" applyFill="1" applyBorder="1" applyAlignment="1">
      <alignment horizontal="right"/>
    </xf>
    <xf numFmtId="0" fontId="21" fillId="0" borderId="0" xfId="98"/>
    <xf numFmtId="0" fontId="45" fillId="0" borderId="10" xfId="113" applyFont="1" applyBorder="1" applyAlignment="1">
      <alignment horizontal="right"/>
    </xf>
    <xf numFmtId="0" fontId="47" fillId="0" borderId="10" xfId="113" applyFont="1" applyBorder="1" applyAlignment="1">
      <alignment horizontal="right"/>
    </xf>
    <xf numFmtId="0" fontId="46" fillId="0" borderId="0" xfId="98" applyFont="1"/>
    <xf numFmtId="0" fontId="45" fillId="0" borderId="0" xfId="98" applyFont="1" applyAlignment="1">
      <alignment horizontal="left"/>
    </xf>
    <xf numFmtId="0" fontId="44" fillId="0" borderId="10" xfId="113" applyFont="1" applyBorder="1" applyAlignment="1">
      <alignment horizontal="center"/>
    </xf>
    <xf numFmtId="0" fontId="41" fillId="0" borderId="0" xfId="0" applyFont="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ill="1"/>
    <xf numFmtId="0" fontId="19" fillId="0" borderId="0" xfId="98" applyFont="1" applyAlignment="1">
      <alignment horizontal="left"/>
    </xf>
    <xf numFmtId="0" fontId="20" fillId="25" borderId="0" xfId="98" applyFont="1" applyFill="1"/>
    <xf numFmtId="0" fontId="44" fillId="25" borderId="0" xfId="115" applyFont="1" applyFill="1" applyAlignment="1">
      <alignment horizontal="left"/>
    </xf>
    <xf numFmtId="0" fontId="21" fillId="26" borderId="0" xfId="115" applyFont="1" applyFill="1" applyAlignment="1">
      <alignment horizontal="center"/>
    </xf>
    <xf numFmtId="164" fontId="50" fillId="0" borderId="0" xfId="115" applyNumberFormat="1" applyFont="1" applyAlignment="1">
      <alignment horizontal="center"/>
    </xf>
    <xf numFmtId="0" fontId="50" fillId="25" borderId="0" xfId="115" applyFont="1" applyFill="1"/>
    <xf numFmtId="0" fontId="52" fillId="25" borderId="0" xfId="116" applyFont="1" applyFill="1" applyAlignment="1">
      <alignment horizontal="left" wrapText="1"/>
    </xf>
    <xf numFmtId="0" fontId="52" fillId="25" borderId="0" xfId="116" applyFont="1" applyFill="1" applyAlignment="1">
      <alignment wrapText="1"/>
    </xf>
    <xf numFmtId="0" fontId="21" fillId="26" borderId="14" xfId="98" applyFill="1" applyBorder="1" applyAlignment="1">
      <alignment horizontal="center" wrapText="1"/>
    </xf>
    <xf numFmtId="0" fontId="53" fillId="25" borderId="0" xfId="98" applyFont="1" applyFill="1" applyAlignment="1">
      <alignment horizontal="left" wrapText="1"/>
    </xf>
    <xf numFmtId="0" fontId="52" fillId="25" borderId="0" xfId="116" applyFont="1" applyFill="1" applyAlignment="1">
      <alignment horizontal="left"/>
    </xf>
    <xf numFmtId="0" fontId="52" fillId="25" borderId="0" xfId="116" applyFont="1" applyFill="1" applyAlignment="1"/>
    <xf numFmtId="0" fontId="52" fillId="25" borderId="0" xfId="116" applyFont="1" applyFill="1" applyAlignment="1">
      <alignment horizontal="left"/>
    </xf>
    <xf numFmtId="0" fontId="21" fillId="25" borderId="0" xfId="98" applyFill="1" applyAlignment="1">
      <alignment horizontal="center"/>
    </xf>
    <xf numFmtId="0" fontId="45" fillId="27" borderId="15" xfId="98" applyFont="1" applyFill="1" applyBorder="1" applyAlignment="1">
      <alignment horizontal="left"/>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3" fillId="25" borderId="15" xfId="98" applyFont="1" applyFill="1" applyBorder="1" applyAlignment="1">
      <alignment horizontal="left" vertical="top" wrapText="1"/>
    </xf>
    <xf numFmtId="0" fontId="43" fillId="25" borderId="16" xfId="98" applyFont="1" applyFill="1" applyBorder="1" applyAlignment="1">
      <alignment horizontal="left" vertical="top" wrapText="1"/>
    </xf>
    <xf numFmtId="0" fontId="43" fillId="25" borderId="17" xfId="98" applyFont="1" applyFill="1" applyBorder="1" applyAlignment="1">
      <alignment horizontal="left" vertical="top" wrapText="1"/>
    </xf>
    <xf numFmtId="0" fontId="54" fillId="25" borderId="0" xfId="98" applyFont="1" applyFill="1" applyAlignment="1">
      <alignment wrapText="1"/>
    </xf>
    <xf numFmtId="0" fontId="54" fillId="24" borderId="18" xfId="98" applyFont="1" applyFill="1" applyBorder="1" applyAlignment="1">
      <alignment horizontal="center" wrapText="1"/>
    </xf>
    <xf numFmtId="0" fontId="54" fillId="24" borderId="19" xfId="98" applyFont="1" applyFill="1" applyBorder="1" applyAlignment="1">
      <alignment horizontal="center" wrapText="1"/>
    </xf>
    <xf numFmtId="0" fontId="54" fillId="24" borderId="20" xfId="98" applyFont="1" applyFill="1" applyBorder="1" applyAlignment="1">
      <alignment horizontal="center" wrapText="1"/>
    </xf>
    <xf numFmtId="0" fontId="54" fillId="25" borderId="0" xfId="98" applyFont="1" applyFill="1" applyAlignment="1">
      <alignment horizontal="center" wrapText="1"/>
    </xf>
    <xf numFmtId="0" fontId="53" fillId="25" borderId="11" xfId="98" applyFont="1" applyFill="1" applyBorder="1" applyAlignment="1">
      <alignment wrapText="1"/>
    </xf>
    <xf numFmtId="0" fontId="21" fillId="26" borderId="12" xfId="98" applyFill="1" applyBorder="1" applyAlignment="1">
      <alignment horizontal="center"/>
    </xf>
    <xf numFmtId="0" fontId="21" fillId="26" borderId="11" xfId="98" applyFill="1" applyBorder="1" applyAlignment="1">
      <alignment horizontal="center"/>
    </xf>
    <xf numFmtId="0" fontId="21" fillId="26" borderId="21" xfId="98" applyFill="1" applyBorder="1" applyAlignment="1">
      <alignment horizontal="center"/>
    </xf>
    <xf numFmtId="0" fontId="53" fillId="25" borderId="22" xfId="98" applyFont="1" applyFill="1" applyBorder="1" applyAlignment="1">
      <alignment wrapText="1"/>
    </xf>
    <xf numFmtId="0" fontId="21" fillId="26" borderId="23" xfId="98" applyFill="1" applyBorder="1" applyAlignment="1">
      <alignment horizontal="center"/>
    </xf>
    <xf numFmtId="0" fontId="21" fillId="26" borderId="22" xfId="98" applyFill="1" applyBorder="1" applyAlignment="1">
      <alignment horizontal="center"/>
    </xf>
    <xf numFmtId="0" fontId="21" fillId="26" borderId="24" xfId="98" applyFill="1" applyBorder="1" applyAlignment="1">
      <alignment horizontal="center"/>
    </xf>
    <xf numFmtId="0" fontId="21" fillId="28" borderId="0" xfId="98" applyFill="1"/>
    <xf numFmtId="0" fontId="21" fillId="28" borderId="25" xfId="98" applyFill="1" applyBorder="1"/>
    <xf numFmtId="0" fontId="21" fillId="25" borderId="10" xfId="98" applyFill="1" applyBorder="1"/>
    <xf numFmtId="0" fontId="47" fillId="25" borderId="0" xfId="98" applyFont="1" applyFill="1"/>
    <xf numFmtId="0" fontId="21" fillId="25" borderId="0" xfId="98" applyFill="1" applyAlignment="1">
      <alignment wrapText="1"/>
    </xf>
    <xf numFmtId="0" fontId="55" fillId="0" borderId="0" xfId="115" applyFont="1" applyAlignment="1">
      <alignment horizontal="left"/>
    </xf>
    <xf numFmtId="0" fontId="53" fillId="25" borderId="0" xfId="98" applyFont="1" applyFill="1"/>
    <xf numFmtId="0" fontId="51" fillId="25" borderId="0" xfId="116" applyFill="1" applyAlignment="1"/>
    <xf numFmtId="0" fontId="43" fillId="25"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6" xr:uid="{4556E50F-A8D7-43D6-83BB-C083E5F558B2}"/>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2C8C57EE-6E3D-4361-9ACB-55A060AAB1D2}"/>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41C30E55-C363-4D03-B26E-81426CB6D11E}"/>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CF7844C7-21A7-4A0A-818E-77FA390AACBF}"/>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0081F569-1752-4188-9212-B9CE7FB29826}"/>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946F6A8-F4C5-4CB8-B6AA-1FC7B09CADF7}"/>
            </a:ext>
          </a:extLst>
        </xdr:cNvPr>
        <xdr:cNvSpPr txBox="1"/>
      </xdr:nvSpPr>
      <xdr:spPr>
        <a:xfrm>
          <a:off x="84010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C35" sqref="C35"/>
    </sheetView>
  </sheetViews>
  <sheetFormatPr defaultRowHeight="12.75" x14ac:dyDescent="0.2"/>
  <cols>
    <col min="1" max="3" width="9.42578125" customWidth="1"/>
    <col min="4" max="9" width="8.85546875" customWidth="1"/>
  </cols>
  <sheetData>
    <row r="1" spans="1:9" ht="15.75" x14ac:dyDescent="0.25">
      <c r="A1" s="4" t="s">
        <v>0</v>
      </c>
      <c r="B1" s="3"/>
      <c r="C1" s="3"/>
      <c r="D1" s="3"/>
      <c r="E1" s="1"/>
      <c r="F1" s="1"/>
      <c r="G1" s="1"/>
      <c r="H1" s="1"/>
      <c r="I1" s="1"/>
    </row>
    <row r="2" spans="1:9" ht="15.75" x14ac:dyDescent="0.25">
      <c r="A2" s="1"/>
    </row>
    <row r="3" spans="1:9" s="2" customFormat="1" x14ac:dyDescent="0.2">
      <c r="A3" s="36"/>
      <c r="B3" s="36"/>
      <c r="C3" s="36"/>
      <c r="D3" s="32" t="s">
        <v>6</v>
      </c>
      <c r="E3" s="32" t="s">
        <v>7</v>
      </c>
      <c r="F3" s="32" t="s">
        <v>8</v>
      </c>
      <c r="G3" s="32" t="s">
        <v>9</v>
      </c>
      <c r="H3" s="32" t="s">
        <v>10</v>
      </c>
      <c r="I3" s="33" t="s">
        <v>16</v>
      </c>
    </row>
    <row r="4" spans="1:9" x14ac:dyDescent="0.2">
      <c r="A4" s="35" t="s">
        <v>17</v>
      </c>
      <c r="B4" s="35"/>
      <c r="C4" s="35"/>
      <c r="D4" s="31">
        <v>21</v>
      </c>
      <c r="E4" s="31">
        <v>18.600000000000001</v>
      </c>
      <c r="F4" s="31">
        <v>11.6</v>
      </c>
      <c r="G4" s="31">
        <v>3</v>
      </c>
      <c r="H4" s="31">
        <v>6.4</v>
      </c>
      <c r="I4" s="34">
        <f>SUM(D4:H4)</f>
        <v>60.6</v>
      </c>
    </row>
    <row r="5" spans="1:9" x14ac:dyDescent="0.2">
      <c r="A5" s="35" t="s">
        <v>18</v>
      </c>
      <c r="B5" s="35"/>
      <c r="C5" s="35"/>
      <c r="D5" s="31">
        <v>23.099999999999998</v>
      </c>
      <c r="E5" s="31">
        <v>20.399999999999999</v>
      </c>
      <c r="F5" s="31">
        <v>12</v>
      </c>
      <c r="G5" s="31">
        <v>3</v>
      </c>
      <c r="H5" s="31">
        <v>7.4</v>
      </c>
      <c r="I5" s="34">
        <f t="shared" ref="I5:I15" si="0">SUM(D5:H5)</f>
        <v>65.900000000000006</v>
      </c>
    </row>
    <row r="6" spans="1:9" x14ac:dyDescent="0.2">
      <c r="A6" s="35" t="s">
        <v>19</v>
      </c>
      <c r="B6" s="35"/>
      <c r="C6" s="35"/>
      <c r="D6" s="31">
        <v>26.599999999999998</v>
      </c>
      <c r="E6" s="31">
        <v>23.4</v>
      </c>
      <c r="F6" s="31">
        <v>14.8</v>
      </c>
      <c r="G6" s="31">
        <v>3.8</v>
      </c>
      <c r="H6" s="31">
        <v>6.2</v>
      </c>
      <c r="I6" s="34">
        <f t="shared" si="0"/>
        <v>74.8</v>
      </c>
    </row>
    <row r="7" spans="1:9" x14ac:dyDescent="0.2">
      <c r="A7" s="35" t="s">
        <v>20</v>
      </c>
      <c r="B7" s="35"/>
      <c r="C7" s="35"/>
      <c r="D7" s="31">
        <v>23.8</v>
      </c>
      <c r="E7" s="31">
        <v>22.200000000000003</v>
      </c>
      <c r="F7" s="31">
        <v>13.6</v>
      </c>
      <c r="G7" s="31">
        <v>3.9</v>
      </c>
      <c r="H7" s="31">
        <v>7.4</v>
      </c>
      <c r="I7" s="34">
        <f t="shared" si="0"/>
        <v>70.900000000000006</v>
      </c>
    </row>
    <row r="8" spans="1:9" x14ac:dyDescent="0.2">
      <c r="A8" s="35" t="s">
        <v>21</v>
      </c>
      <c r="B8" s="35"/>
      <c r="C8" s="35"/>
      <c r="D8" s="31">
        <v>21</v>
      </c>
      <c r="E8" s="31">
        <v>17.399999999999999</v>
      </c>
      <c r="F8" s="31">
        <v>12.4</v>
      </c>
      <c r="G8" s="31">
        <v>3</v>
      </c>
      <c r="H8" s="31">
        <v>6</v>
      </c>
      <c r="I8" s="34">
        <f t="shared" si="0"/>
        <v>59.8</v>
      </c>
    </row>
    <row r="9" spans="1:9" x14ac:dyDescent="0.2">
      <c r="A9" s="35" t="s">
        <v>22</v>
      </c>
      <c r="B9" s="35"/>
      <c r="C9" s="35"/>
      <c r="D9" s="31">
        <v>26.599999999999998</v>
      </c>
      <c r="E9" s="31">
        <v>23.4</v>
      </c>
      <c r="F9" s="31">
        <v>14.8</v>
      </c>
      <c r="G9" s="31">
        <v>3.8</v>
      </c>
      <c r="H9" s="31">
        <v>6.8</v>
      </c>
      <c r="I9" s="34">
        <f t="shared" si="0"/>
        <v>75.399999999999991</v>
      </c>
    </row>
    <row r="10" spans="1:9" x14ac:dyDescent="0.2">
      <c r="A10" s="35" t="s">
        <v>23</v>
      </c>
      <c r="B10" s="35"/>
      <c r="C10" s="35"/>
      <c r="D10" s="31">
        <v>21</v>
      </c>
      <c r="E10" s="31">
        <v>18.600000000000001</v>
      </c>
      <c r="F10" s="31">
        <v>12.4</v>
      </c>
      <c r="G10" s="31">
        <v>3</v>
      </c>
      <c r="H10" s="31">
        <v>6.2</v>
      </c>
      <c r="I10" s="34">
        <f t="shared" si="0"/>
        <v>61.2</v>
      </c>
    </row>
    <row r="11" spans="1:9" x14ac:dyDescent="0.2">
      <c r="A11" s="35" t="s">
        <v>24</v>
      </c>
      <c r="B11" s="35"/>
      <c r="C11" s="35"/>
      <c r="D11" s="31">
        <v>22.400000000000002</v>
      </c>
      <c r="E11" s="31">
        <v>20.399999999999999</v>
      </c>
      <c r="F11" s="31">
        <v>12</v>
      </c>
      <c r="G11" s="31">
        <v>3.6</v>
      </c>
      <c r="H11" s="31">
        <v>7.4</v>
      </c>
      <c r="I11" s="34">
        <f t="shared" si="0"/>
        <v>65.8</v>
      </c>
    </row>
    <row r="12" spans="1:9" x14ac:dyDescent="0.2">
      <c r="A12" s="35" t="s">
        <v>25</v>
      </c>
      <c r="B12" s="35"/>
      <c r="C12" s="35"/>
      <c r="D12" s="31">
        <v>28</v>
      </c>
      <c r="E12" s="31">
        <v>23.4</v>
      </c>
      <c r="F12" s="31">
        <v>14.8</v>
      </c>
      <c r="G12" s="31">
        <v>3.1</v>
      </c>
      <c r="H12" s="31">
        <v>6.2</v>
      </c>
      <c r="I12" s="34">
        <f t="shared" si="0"/>
        <v>75.5</v>
      </c>
    </row>
    <row r="13" spans="1:9" x14ac:dyDescent="0.2">
      <c r="A13" s="35" t="s">
        <v>26</v>
      </c>
      <c r="B13" s="35"/>
      <c r="C13" s="35"/>
      <c r="D13" s="31">
        <v>22.400000000000002</v>
      </c>
      <c r="E13" s="31">
        <v>18</v>
      </c>
      <c r="F13" s="31">
        <v>14.8</v>
      </c>
      <c r="G13" s="31">
        <v>3</v>
      </c>
      <c r="H13" s="31">
        <v>6.4</v>
      </c>
      <c r="I13" s="34">
        <f t="shared" si="0"/>
        <v>64.600000000000009</v>
      </c>
    </row>
    <row r="14" spans="1:9" x14ac:dyDescent="0.2">
      <c r="A14" s="35" t="s">
        <v>27</v>
      </c>
      <c r="B14" s="35"/>
      <c r="C14" s="35"/>
      <c r="D14" s="31">
        <v>35</v>
      </c>
      <c r="E14" s="31">
        <v>30</v>
      </c>
      <c r="F14" s="31">
        <v>20</v>
      </c>
      <c r="G14" s="31">
        <v>5</v>
      </c>
      <c r="H14" s="31">
        <v>10</v>
      </c>
      <c r="I14" s="34">
        <f t="shared" si="0"/>
        <v>100</v>
      </c>
    </row>
    <row r="15" spans="1:9" x14ac:dyDescent="0.2">
      <c r="A15" s="35" t="s">
        <v>28</v>
      </c>
      <c r="B15" s="35"/>
      <c r="C15" s="35"/>
      <c r="D15" s="31">
        <v>35</v>
      </c>
      <c r="E15" s="31">
        <v>30</v>
      </c>
      <c r="F15" s="31">
        <v>20</v>
      </c>
      <c r="G15" s="31">
        <v>5</v>
      </c>
      <c r="H15" s="31">
        <v>10</v>
      </c>
      <c r="I15" s="34">
        <f t="shared" si="0"/>
        <v>100</v>
      </c>
    </row>
  </sheetData>
  <mergeCells count="13">
    <mergeCell ref="A14:C14"/>
    <mergeCell ref="A15:C15"/>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
  <sheetViews>
    <sheetView workbookViewId="0">
      <selection activeCell="D4" sqref="D4:H15"/>
    </sheetView>
  </sheetViews>
  <sheetFormatPr defaultRowHeight="12.75" x14ac:dyDescent="0.2"/>
  <cols>
    <col min="11" max="11" width="14.42578125" bestFit="1" customWidth="1"/>
  </cols>
  <sheetData>
    <row r="1" spans="1:19" ht="15.75" x14ac:dyDescent="0.25">
      <c r="A1" s="4" t="s">
        <v>0</v>
      </c>
      <c r="B1" s="3"/>
      <c r="C1" s="3"/>
      <c r="D1" s="3"/>
      <c r="E1" s="1"/>
      <c r="F1" s="1"/>
      <c r="G1" s="1"/>
      <c r="H1" s="1"/>
      <c r="I1" s="1"/>
    </row>
    <row r="2" spans="1:19" ht="15.75" x14ac:dyDescent="0.25">
      <c r="A2" s="1"/>
    </row>
    <row r="3" spans="1:19" x14ac:dyDescent="0.2">
      <c r="A3" s="36"/>
      <c r="B3" s="36"/>
      <c r="C3" s="36"/>
      <c r="D3" s="32" t="s">
        <v>6</v>
      </c>
      <c r="E3" s="32" t="s">
        <v>7</v>
      </c>
      <c r="F3" s="32" t="s">
        <v>8</v>
      </c>
      <c r="G3" s="32" t="s">
        <v>9</v>
      </c>
      <c r="H3" s="32" t="s">
        <v>10</v>
      </c>
      <c r="I3" s="33" t="s">
        <v>16</v>
      </c>
      <c r="J3" s="2"/>
      <c r="K3" s="2"/>
      <c r="L3" s="2"/>
      <c r="M3" s="2"/>
      <c r="N3" s="2"/>
      <c r="O3" s="2"/>
      <c r="P3" s="2"/>
      <c r="Q3" s="2"/>
      <c r="R3" s="2"/>
      <c r="S3" s="2"/>
    </row>
    <row r="4" spans="1:19" x14ac:dyDescent="0.2">
      <c r="A4" s="35" t="s">
        <v>17</v>
      </c>
      <c r="B4" s="35"/>
      <c r="C4" s="35"/>
      <c r="D4" s="31">
        <v>31.5</v>
      </c>
      <c r="E4" s="31">
        <v>22.799999999999997</v>
      </c>
      <c r="F4" s="31">
        <v>14</v>
      </c>
      <c r="G4" s="31">
        <v>4</v>
      </c>
      <c r="H4" s="31">
        <v>8</v>
      </c>
      <c r="I4" s="34">
        <f>SUM(D4:H4)</f>
        <v>80.3</v>
      </c>
    </row>
    <row r="5" spans="1:19" x14ac:dyDescent="0.2">
      <c r="A5" s="35" t="s">
        <v>18</v>
      </c>
      <c r="B5" s="35"/>
      <c r="C5" s="35"/>
      <c r="D5" s="31">
        <v>28</v>
      </c>
      <c r="E5" s="31">
        <v>22.799999999999997</v>
      </c>
      <c r="F5" s="31">
        <v>14</v>
      </c>
      <c r="G5" s="31">
        <v>4.2</v>
      </c>
      <c r="H5" s="31">
        <v>8</v>
      </c>
      <c r="I5" s="34">
        <f t="shared" ref="I5:I15" si="0">SUM(D5:H5)</f>
        <v>77</v>
      </c>
    </row>
    <row r="6" spans="1:19" x14ac:dyDescent="0.2">
      <c r="A6" s="35" t="s">
        <v>19</v>
      </c>
      <c r="B6" s="35"/>
      <c r="C6" s="35"/>
      <c r="D6" s="31">
        <v>32.9</v>
      </c>
      <c r="E6" s="31">
        <v>22.799999999999997</v>
      </c>
      <c r="F6" s="31">
        <v>14.4</v>
      </c>
      <c r="G6" s="31">
        <v>3.8</v>
      </c>
      <c r="H6" s="31">
        <v>6.8</v>
      </c>
      <c r="I6" s="34">
        <f t="shared" si="0"/>
        <v>80.699999999999989</v>
      </c>
    </row>
    <row r="7" spans="1:19" x14ac:dyDescent="0.2">
      <c r="A7" s="35" t="s">
        <v>20</v>
      </c>
      <c r="B7" s="35"/>
      <c r="C7" s="35"/>
      <c r="D7" s="31">
        <v>26.599999999999998</v>
      </c>
      <c r="E7" s="31">
        <v>21</v>
      </c>
      <c r="F7" s="31">
        <v>14</v>
      </c>
      <c r="G7" s="31">
        <v>3.6</v>
      </c>
      <c r="H7" s="31">
        <v>9</v>
      </c>
      <c r="I7" s="34">
        <f t="shared" si="0"/>
        <v>74.199999999999989</v>
      </c>
    </row>
    <row r="8" spans="1:19" x14ac:dyDescent="0.2">
      <c r="A8" s="35" t="s">
        <v>21</v>
      </c>
      <c r="B8" s="35"/>
      <c r="C8" s="35"/>
      <c r="D8" s="31">
        <v>33.6</v>
      </c>
      <c r="E8" s="31">
        <v>28.799999999999997</v>
      </c>
      <c r="F8" s="31">
        <v>19.2</v>
      </c>
      <c r="G8" s="31">
        <v>4.5</v>
      </c>
      <c r="H8" s="31">
        <v>8.8000000000000007</v>
      </c>
      <c r="I8" s="34">
        <f t="shared" si="0"/>
        <v>94.899999999999991</v>
      </c>
    </row>
    <row r="9" spans="1:19" x14ac:dyDescent="0.2">
      <c r="A9" s="35" t="s">
        <v>22</v>
      </c>
      <c r="B9" s="35"/>
      <c r="C9" s="35"/>
      <c r="D9" s="31">
        <v>32.199999999999996</v>
      </c>
      <c r="E9" s="31">
        <v>25.200000000000003</v>
      </c>
      <c r="F9" s="31">
        <v>18.399999999999999</v>
      </c>
      <c r="G9" s="31">
        <v>4</v>
      </c>
      <c r="H9" s="31">
        <v>9.6</v>
      </c>
      <c r="I9" s="34">
        <f t="shared" si="0"/>
        <v>89.399999999999991</v>
      </c>
    </row>
    <row r="10" spans="1:19" x14ac:dyDescent="0.2">
      <c r="A10" s="35" t="s">
        <v>23</v>
      </c>
      <c r="B10" s="35"/>
      <c r="C10" s="35"/>
      <c r="D10" s="31">
        <v>29.400000000000002</v>
      </c>
      <c r="E10" s="31">
        <v>25.200000000000003</v>
      </c>
      <c r="F10" s="31">
        <v>13.6</v>
      </c>
      <c r="G10" s="31">
        <v>3.8</v>
      </c>
      <c r="H10" s="31">
        <v>8</v>
      </c>
      <c r="I10" s="34">
        <f t="shared" si="0"/>
        <v>80</v>
      </c>
    </row>
    <row r="11" spans="1:19" x14ac:dyDescent="0.2">
      <c r="A11" s="35" t="s">
        <v>24</v>
      </c>
      <c r="B11" s="35"/>
      <c r="C11" s="35"/>
      <c r="D11" s="31">
        <v>28.699999999999996</v>
      </c>
      <c r="E11" s="31">
        <v>22.799999999999997</v>
      </c>
      <c r="F11" s="31">
        <v>14</v>
      </c>
      <c r="G11" s="31">
        <v>3.5</v>
      </c>
      <c r="H11" s="31">
        <v>8</v>
      </c>
      <c r="I11" s="34">
        <f t="shared" si="0"/>
        <v>77</v>
      </c>
    </row>
    <row r="12" spans="1:19" x14ac:dyDescent="0.2">
      <c r="A12" s="35" t="s">
        <v>25</v>
      </c>
      <c r="B12" s="35"/>
      <c r="C12" s="35"/>
      <c r="D12" s="31">
        <v>28</v>
      </c>
      <c r="E12" s="31">
        <v>24</v>
      </c>
      <c r="F12" s="31">
        <v>14</v>
      </c>
      <c r="G12" s="31">
        <v>4</v>
      </c>
      <c r="H12" s="31">
        <v>7.2</v>
      </c>
      <c r="I12" s="34">
        <f t="shared" si="0"/>
        <v>77.2</v>
      </c>
    </row>
    <row r="13" spans="1:19" x14ac:dyDescent="0.2">
      <c r="A13" s="35" t="s">
        <v>26</v>
      </c>
      <c r="B13" s="35"/>
      <c r="C13" s="35"/>
      <c r="D13" s="31">
        <v>28</v>
      </c>
      <c r="E13" s="31">
        <v>21.6</v>
      </c>
      <c r="F13" s="31">
        <v>14.8</v>
      </c>
      <c r="G13" s="31">
        <v>3.9</v>
      </c>
      <c r="H13" s="31">
        <v>7.2</v>
      </c>
      <c r="I13" s="34">
        <f t="shared" si="0"/>
        <v>75.500000000000014</v>
      </c>
    </row>
    <row r="14" spans="1:19" x14ac:dyDescent="0.2">
      <c r="A14" s="35" t="s">
        <v>27</v>
      </c>
      <c r="B14" s="35"/>
      <c r="C14" s="35"/>
      <c r="D14" s="31">
        <v>33.6</v>
      </c>
      <c r="E14" s="31">
        <v>28.799999999999997</v>
      </c>
      <c r="F14" s="31">
        <v>18.399999999999999</v>
      </c>
      <c r="G14" s="31">
        <v>4.5999999999999996</v>
      </c>
      <c r="H14" s="31">
        <v>9.1999999999999993</v>
      </c>
      <c r="I14" s="34">
        <f t="shared" si="0"/>
        <v>94.6</v>
      </c>
    </row>
    <row r="15" spans="1:19" x14ac:dyDescent="0.2">
      <c r="A15" s="35" t="s">
        <v>28</v>
      </c>
      <c r="B15" s="35"/>
      <c r="C15" s="35"/>
      <c r="D15" s="31">
        <v>26.599999999999998</v>
      </c>
      <c r="E15" s="31">
        <v>25.200000000000003</v>
      </c>
      <c r="F15" s="31">
        <v>14</v>
      </c>
      <c r="G15" s="31">
        <v>3.8</v>
      </c>
      <c r="H15" s="31">
        <v>6.2</v>
      </c>
      <c r="I15" s="34">
        <f t="shared" si="0"/>
        <v>75.8</v>
      </c>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workbookViewId="0">
      <selection activeCell="D4" sqref="D4:H15"/>
    </sheetView>
  </sheetViews>
  <sheetFormatPr defaultRowHeight="12.75" x14ac:dyDescent="0.2"/>
  <cols>
    <col min="10" max="10" width="9.85546875" bestFit="1" customWidth="1"/>
    <col min="11" max="11" width="14.42578125" bestFit="1" customWidth="1"/>
  </cols>
  <sheetData>
    <row r="1" spans="1:19" ht="15.75" x14ac:dyDescent="0.25">
      <c r="A1" s="4" t="s">
        <v>0</v>
      </c>
      <c r="B1" s="3"/>
      <c r="C1" s="3"/>
      <c r="D1" s="3"/>
      <c r="E1" s="1"/>
      <c r="F1" s="1"/>
      <c r="G1" s="1"/>
      <c r="H1" s="1"/>
      <c r="I1" s="1"/>
    </row>
    <row r="2" spans="1:19" ht="15.75" x14ac:dyDescent="0.25">
      <c r="A2" s="1"/>
    </row>
    <row r="3" spans="1:19" x14ac:dyDescent="0.2">
      <c r="A3" s="36"/>
      <c r="B3" s="36"/>
      <c r="C3" s="36"/>
      <c r="D3" s="32" t="s">
        <v>6</v>
      </c>
      <c r="E3" s="32" t="s">
        <v>7</v>
      </c>
      <c r="F3" s="32" t="s">
        <v>8</v>
      </c>
      <c r="G3" s="32" t="s">
        <v>9</v>
      </c>
      <c r="H3" s="32" t="s">
        <v>10</v>
      </c>
      <c r="I3" s="33" t="s">
        <v>16</v>
      </c>
      <c r="J3" s="2"/>
      <c r="K3" s="2"/>
      <c r="L3" s="2"/>
      <c r="M3" s="2"/>
      <c r="N3" s="2"/>
      <c r="O3" s="2"/>
      <c r="P3" s="2"/>
      <c r="Q3" s="2"/>
      <c r="R3" s="2"/>
      <c r="S3" s="2"/>
    </row>
    <row r="4" spans="1:19" x14ac:dyDescent="0.2">
      <c r="A4" s="35" t="s">
        <v>17</v>
      </c>
      <c r="B4" s="35"/>
      <c r="C4" s="35"/>
      <c r="D4" s="31">
        <v>17.5</v>
      </c>
      <c r="E4" s="31">
        <v>12</v>
      </c>
      <c r="F4" s="31">
        <v>12</v>
      </c>
      <c r="G4" s="31">
        <v>2</v>
      </c>
      <c r="H4" s="31">
        <v>6</v>
      </c>
      <c r="I4" s="34">
        <f>SUM(D4:H4)</f>
        <v>49.5</v>
      </c>
    </row>
    <row r="5" spans="1:19" x14ac:dyDescent="0.2">
      <c r="A5" s="35" t="s">
        <v>18</v>
      </c>
      <c r="B5" s="35"/>
      <c r="C5" s="35"/>
      <c r="D5" s="31">
        <v>22.400000000000002</v>
      </c>
      <c r="E5" s="31">
        <v>18</v>
      </c>
      <c r="F5" s="31">
        <v>12</v>
      </c>
      <c r="G5" s="31">
        <v>3.3</v>
      </c>
      <c r="H5" s="31">
        <v>6</v>
      </c>
      <c r="I5" s="34">
        <f t="shared" ref="I5:I15" si="0">SUM(D5:H5)</f>
        <v>61.7</v>
      </c>
    </row>
    <row r="6" spans="1:19" x14ac:dyDescent="0.2">
      <c r="A6" s="35" t="s">
        <v>19</v>
      </c>
      <c r="B6" s="35"/>
      <c r="C6" s="35"/>
      <c r="D6" s="31">
        <v>23.099999999999998</v>
      </c>
      <c r="E6" s="31">
        <v>12</v>
      </c>
      <c r="F6" s="31">
        <v>10</v>
      </c>
      <c r="G6" s="31">
        <v>2.8</v>
      </c>
      <c r="H6" s="31">
        <v>5</v>
      </c>
      <c r="I6" s="34">
        <f t="shared" si="0"/>
        <v>52.899999999999991</v>
      </c>
    </row>
    <row r="7" spans="1:19" x14ac:dyDescent="0.2">
      <c r="A7" s="35" t="s">
        <v>20</v>
      </c>
      <c r="B7" s="35"/>
      <c r="C7" s="35"/>
      <c r="D7" s="31">
        <v>19.599999999999998</v>
      </c>
      <c r="E7" s="31">
        <v>15.600000000000001</v>
      </c>
      <c r="F7" s="31">
        <v>12</v>
      </c>
      <c r="G7" s="31">
        <v>3</v>
      </c>
      <c r="H7" s="31">
        <v>6</v>
      </c>
      <c r="I7" s="34">
        <f t="shared" si="0"/>
        <v>56.2</v>
      </c>
    </row>
    <row r="8" spans="1:19" x14ac:dyDescent="0.2">
      <c r="A8" s="35" t="s">
        <v>21</v>
      </c>
      <c r="B8" s="35"/>
      <c r="C8" s="35"/>
      <c r="D8" s="31">
        <v>23.099999999999998</v>
      </c>
      <c r="E8" s="31">
        <v>19.200000000000003</v>
      </c>
      <c r="F8" s="31">
        <v>13.2</v>
      </c>
      <c r="G8" s="31">
        <v>3.5</v>
      </c>
      <c r="H8" s="31">
        <v>6.4</v>
      </c>
      <c r="I8" s="34">
        <f t="shared" si="0"/>
        <v>65.400000000000006</v>
      </c>
    </row>
    <row r="9" spans="1:19" x14ac:dyDescent="0.2">
      <c r="A9" s="35" t="s">
        <v>22</v>
      </c>
      <c r="B9" s="35"/>
      <c r="C9" s="35"/>
      <c r="D9" s="31">
        <v>24.5</v>
      </c>
      <c r="E9" s="31">
        <v>18</v>
      </c>
      <c r="F9" s="31">
        <v>12</v>
      </c>
      <c r="G9" s="31">
        <v>3.5</v>
      </c>
      <c r="H9" s="31">
        <v>6.6</v>
      </c>
      <c r="I9" s="34">
        <f t="shared" si="0"/>
        <v>64.599999999999994</v>
      </c>
    </row>
    <row r="10" spans="1:19" x14ac:dyDescent="0.2">
      <c r="A10" s="35" t="s">
        <v>23</v>
      </c>
      <c r="B10" s="35"/>
      <c r="C10" s="35"/>
      <c r="D10" s="31">
        <v>22.400000000000002</v>
      </c>
      <c r="E10" s="31">
        <v>16.799999999999997</v>
      </c>
      <c r="F10" s="31">
        <v>12</v>
      </c>
      <c r="G10" s="31">
        <v>3.5</v>
      </c>
      <c r="H10" s="31">
        <v>6.4</v>
      </c>
      <c r="I10" s="34">
        <f t="shared" si="0"/>
        <v>61.1</v>
      </c>
    </row>
    <row r="11" spans="1:19" x14ac:dyDescent="0.2">
      <c r="A11" s="35" t="s">
        <v>24</v>
      </c>
      <c r="B11" s="35"/>
      <c r="C11" s="35"/>
      <c r="D11" s="31">
        <v>22.400000000000002</v>
      </c>
      <c r="E11" s="31">
        <v>16.799999999999997</v>
      </c>
      <c r="F11" s="31">
        <v>12</v>
      </c>
      <c r="G11" s="31">
        <v>2.6</v>
      </c>
      <c r="H11" s="31">
        <v>6</v>
      </c>
      <c r="I11" s="34">
        <f t="shared" si="0"/>
        <v>59.800000000000004</v>
      </c>
    </row>
    <row r="12" spans="1:19" x14ac:dyDescent="0.2">
      <c r="A12" s="35" t="s">
        <v>25</v>
      </c>
      <c r="B12" s="35"/>
      <c r="C12" s="35"/>
      <c r="D12" s="31">
        <v>23.099999999999998</v>
      </c>
      <c r="E12" s="31">
        <v>18.600000000000001</v>
      </c>
      <c r="F12" s="31">
        <v>12</v>
      </c>
      <c r="G12" s="31">
        <v>3.5</v>
      </c>
      <c r="H12" s="31">
        <v>6.4</v>
      </c>
      <c r="I12" s="34">
        <f t="shared" si="0"/>
        <v>63.6</v>
      </c>
    </row>
    <row r="13" spans="1:19" x14ac:dyDescent="0.2">
      <c r="A13" s="35" t="s">
        <v>26</v>
      </c>
      <c r="B13" s="35"/>
      <c r="C13" s="35"/>
      <c r="D13" s="31">
        <v>18.900000000000002</v>
      </c>
      <c r="E13" s="31">
        <v>15.600000000000001</v>
      </c>
      <c r="F13" s="31">
        <v>12</v>
      </c>
      <c r="G13" s="31">
        <v>3.5</v>
      </c>
      <c r="H13" s="31">
        <v>6</v>
      </c>
      <c r="I13" s="34">
        <f t="shared" si="0"/>
        <v>56</v>
      </c>
    </row>
    <row r="14" spans="1:19" x14ac:dyDescent="0.2">
      <c r="A14" s="35" t="s">
        <v>27</v>
      </c>
      <c r="B14" s="35"/>
      <c r="C14" s="35"/>
      <c r="D14" s="31">
        <v>24.5</v>
      </c>
      <c r="E14" s="31">
        <v>21</v>
      </c>
      <c r="F14" s="31">
        <v>12.8</v>
      </c>
      <c r="G14" s="31">
        <v>3.8</v>
      </c>
      <c r="H14" s="31">
        <v>7</v>
      </c>
      <c r="I14" s="34">
        <f t="shared" si="0"/>
        <v>69.099999999999994</v>
      </c>
    </row>
    <row r="15" spans="1:19" x14ac:dyDescent="0.2">
      <c r="A15" s="35" t="s">
        <v>28</v>
      </c>
      <c r="B15" s="35"/>
      <c r="C15" s="35"/>
      <c r="D15" s="31">
        <v>15.400000000000002</v>
      </c>
      <c r="E15" s="31">
        <v>13.200000000000001</v>
      </c>
      <c r="F15" s="31">
        <v>10</v>
      </c>
      <c r="G15" s="31">
        <v>2.8</v>
      </c>
      <c r="H15" s="31">
        <v>4.4000000000000004</v>
      </c>
      <c r="I15" s="34">
        <f t="shared" si="0"/>
        <v>45.8</v>
      </c>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
  <sheetViews>
    <sheetView workbookViewId="0">
      <selection activeCell="D4" sqref="D4:H15"/>
    </sheetView>
  </sheetViews>
  <sheetFormatPr defaultRowHeight="12.75" x14ac:dyDescent="0.2"/>
  <cols>
    <col min="10" max="10" width="9.85546875" bestFit="1" customWidth="1"/>
    <col min="11" max="11" width="14.42578125" bestFit="1" customWidth="1"/>
  </cols>
  <sheetData>
    <row r="1" spans="1:19" ht="15.75" x14ac:dyDescent="0.25">
      <c r="A1" s="4" t="s">
        <v>0</v>
      </c>
      <c r="B1" s="3"/>
      <c r="C1" s="3"/>
      <c r="D1" s="3"/>
      <c r="E1" s="1"/>
      <c r="F1" s="1"/>
      <c r="G1" s="1"/>
      <c r="H1" s="1"/>
      <c r="I1" s="1"/>
    </row>
    <row r="2" spans="1:19" ht="15.75" x14ac:dyDescent="0.25">
      <c r="A2" s="1"/>
    </row>
    <row r="3" spans="1:19" x14ac:dyDescent="0.2">
      <c r="A3" s="36"/>
      <c r="B3" s="36"/>
      <c r="C3" s="36"/>
      <c r="D3" s="32" t="s">
        <v>6</v>
      </c>
      <c r="E3" s="32" t="s">
        <v>7</v>
      </c>
      <c r="F3" s="32" t="s">
        <v>8</v>
      </c>
      <c r="G3" s="32" t="s">
        <v>9</v>
      </c>
      <c r="H3" s="32" t="s">
        <v>10</v>
      </c>
      <c r="I3" s="33" t="s">
        <v>16</v>
      </c>
      <c r="J3" s="2"/>
      <c r="K3" s="2"/>
      <c r="L3" s="2"/>
      <c r="M3" s="2"/>
      <c r="N3" s="2"/>
      <c r="O3" s="2"/>
      <c r="P3" s="2"/>
      <c r="Q3" s="2"/>
      <c r="R3" s="2"/>
      <c r="S3" s="2"/>
    </row>
    <row r="4" spans="1:19" x14ac:dyDescent="0.2">
      <c r="A4" s="35" t="s">
        <v>17</v>
      </c>
      <c r="B4" s="35"/>
      <c r="C4" s="35"/>
      <c r="D4" s="31">
        <v>14</v>
      </c>
      <c r="E4" s="31">
        <v>18</v>
      </c>
      <c r="F4" s="31">
        <v>12.8</v>
      </c>
      <c r="G4" s="31">
        <v>2.2000000000000002</v>
      </c>
      <c r="H4" s="31">
        <v>6</v>
      </c>
      <c r="I4" s="34">
        <f>SUM(D4:H4)</f>
        <v>53</v>
      </c>
    </row>
    <row r="5" spans="1:19" x14ac:dyDescent="0.2">
      <c r="A5" s="35" t="s">
        <v>18</v>
      </c>
      <c r="B5" s="35"/>
      <c r="C5" s="35"/>
      <c r="D5" s="31">
        <v>14</v>
      </c>
      <c r="E5" s="31">
        <v>24</v>
      </c>
      <c r="F5" s="31">
        <v>12</v>
      </c>
      <c r="G5" s="31">
        <v>2.5</v>
      </c>
      <c r="H5" s="31">
        <v>6</v>
      </c>
      <c r="I5" s="34">
        <f t="shared" ref="I5:I15" si="0">SUM(D5:H5)</f>
        <v>58.5</v>
      </c>
    </row>
    <row r="6" spans="1:19" x14ac:dyDescent="0.2">
      <c r="A6" s="35" t="s">
        <v>19</v>
      </c>
      <c r="B6" s="35"/>
      <c r="C6" s="35"/>
      <c r="D6" s="31">
        <v>14</v>
      </c>
      <c r="E6" s="31">
        <v>18</v>
      </c>
      <c r="F6" s="31">
        <v>13.2</v>
      </c>
      <c r="G6" s="31">
        <v>2.2999999999999998</v>
      </c>
      <c r="H6" s="31">
        <v>6</v>
      </c>
      <c r="I6" s="34">
        <f t="shared" si="0"/>
        <v>53.5</v>
      </c>
    </row>
    <row r="7" spans="1:19" x14ac:dyDescent="0.2">
      <c r="A7" s="35" t="s">
        <v>20</v>
      </c>
      <c r="B7" s="35"/>
      <c r="C7" s="35"/>
      <c r="D7" s="31">
        <v>14</v>
      </c>
      <c r="E7" s="31">
        <v>18</v>
      </c>
      <c r="F7" s="31">
        <v>12</v>
      </c>
      <c r="G7" s="31">
        <v>2.2999999999999998</v>
      </c>
      <c r="H7" s="31">
        <v>6</v>
      </c>
      <c r="I7" s="34">
        <f t="shared" si="0"/>
        <v>52.3</v>
      </c>
    </row>
    <row r="8" spans="1:19" x14ac:dyDescent="0.2">
      <c r="A8" s="35" t="s">
        <v>21</v>
      </c>
      <c r="B8" s="35"/>
      <c r="C8" s="35"/>
      <c r="D8" s="31">
        <v>28</v>
      </c>
      <c r="E8" s="31">
        <v>30</v>
      </c>
      <c r="F8" s="31">
        <v>18</v>
      </c>
      <c r="G8" s="31">
        <v>4.2</v>
      </c>
      <c r="H8" s="31">
        <v>8</v>
      </c>
      <c r="I8" s="34">
        <f t="shared" si="0"/>
        <v>88.2</v>
      </c>
    </row>
    <row r="9" spans="1:19" x14ac:dyDescent="0.2">
      <c r="A9" s="35" t="s">
        <v>22</v>
      </c>
      <c r="B9" s="35"/>
      <c r="C9" s="35"/>
      <c r="D9" s="31">
        <v>14</v>
      </c>
      <c r="E9" s="31">
        <v>18</v>
      </c>
      <c r="F9" s="31">
        <v>8</v>
      </c>
      <c r="G9" s="31">
        <v>3.1</v>
      </c>
      <c r="H9" s="31">
        <v>6</v>
      </c>
      <c r="I9" s="34">
        <f t="shared" si="0"/>
        <v>49.1</v>
      </c>
    </row>
    <row r="10" spans="1:19" x14ac:dyDescent="0.2">
      <c r="A10" s="35" t="s">
        <v>23</v>
      </c>
      <c r="B10" s="35"/>
      <c r="C10" s="35"/>
      <c r="D10" s="31">
        <v>14</v>
      </c>
      <c r="E10" s="31">
        <v>18</v>
      </c>
      <c r="F10" s="31">
        <v>8</v>
      </c>
      <c r="G10" s="31">
        <v>3</v>
      </c>
      <c r="H10" s="31">
        <v>6</v>
      </c>
      <c r="I10" s="34">
        <f t="shared" si="0"/>
        <v>49</v>
      </c>
    </row>
    <row r="11" spans="1:19" x14ac:dyDescent="0.2">
      <c r="A11" s="35" t="s">
        <v>24</v>
      </c>
      <c r="B11" s="35"/>
      <c r="C11" s="35"/>
      <c r="D11" s="31">
        <v>28</v>
      </c>
      <c r="E11" s="31">
        <v>24</v>
      </c>
      <c r="F11" s="31">
        <v>8</v>
      </c>
      <c r="G11" s="31">
        <v>2</v>
      </c>
      <c r="H11" s="31">
        <v>6</v>
      </c>
      <c r="I11" s="34">
        <f t="shared" si="0"/>
        <v>68</v>
      </c>
    </row>
    <row r="12" spans="1:19" x14ac:dyDescent="0.2">
      <c r="A12" s="35" t="s">
        <v>25</v>
      </c>
      <c r="B12" s="35"/>
      <c r="C12" s="35"/>
      <c r="D12" s="31">
        <v>28</v>
      </c>
      <c r="E12" s="31">
        <v>30</v>
      </c>
      <c r="F12" s="31">
        <v>18.399999999999999</v>
      </c>
      <c r="G12" s="31">
        <v>5</v>
      </c>
      <c r="H12" s="31">
        <v>10</v>
      </c>
      <c r="I12" s="34">
        <f t="shared" si="0"/>
        <v>91.4</v>
      </c>
    </row>
    <row r="13" spans="1:19" x14ac:dyDescent="0.2">
      <c r="A13" s="35" t="s">
        <v>26</v>
      </c>
      <c r="B13" s="35"/>
      <c r="C13" s="35"/>
      <c r="D13" s="31">
        <v>14</v>
      </c>
      <c r="E13" s="31">
        <v>18</v>
      </c>
      <c r="F13" s="31">
        <v>12</v>
      </c>
      <c r="G13" s="31">
        <v>4.7</v>
      </c>
      <c r="H13" s="31">
        <v>4</v>
      </c>
      <c r="I13" s="34">
        <f t="shared" si="0"/>
        <v>52.7</v>
      </c>
    </row>
    <row r="14" spans="1:19" x14ac:dyDescent="0.2">
      <c r="A14" s="35" t="s">
        <v>27</v>
      </c>
      <c r="B14" s="35"/>
      <c r="C14" s="35"/>
      <c r="D14" s="31">
        <v>28</v>
      </c>
      <c r="E14" s="31">
        <v>30</v>
      </c>
      <c r="F14" s="31">
        <v>20</v>
      </c>
      <c r="G14" s="31">
        <v>4.8</v>
      </c>
      <c r="H14" s="31">
        <v>10</v>
      </c>
      <c r="I14" s="34">
        <f t="shared" si="0"/>
        <v>92.8</v>
      </c>
    </row>
    <row r="15" spans="1:19" x14ac:dyDescent="0.2">
      <c r="A15" s="35" t="s">
        <v>28</v>
      </c>
      <c r="B15" s="35"/>
      <c r="C15" s="35"/>
      <c r="D15" s="31">
        <v>28</v>
      </c>
      <c r="E15" s="31">
        <v>30</v>
      </c>
      <c r="F15" s="31">
        <v>20</v>
      </c>
      <c r="G15" s="31">
        <v>4.5999999999999996</v>
      </c>
      <c r="H15" s="31">
        <v>10</v>
      </c>
      <c r="I15" s="34">
        <f t="shared" si="0"/>
        <v>92.6</v>
      </c>
    </row>
  </sheetData>
  <mergeCells count="13">
    <mergeCell ref="A14:C14"/>
    <mergeCell ref="A15:C15"/>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5"/>
  <sheetViews>
    <sheetView workbookViewId="0">
      <selection activeCell="D5" sqref="D4:H15"/>
    </sheetView>
  </sheetViews>
  <sheetFormatPr defaultRowHeight="12.75" x14ac:dyDescent="0.2"/>
  <cols>
    <col min="10" max="10" width="9.85546875" bestFit="1" customWidth="1"/>
    <col min="11" max="11" width="14.42578125" bestFit="1" customWidth="1"/>
  </cols>
  <sheetData>
    <row r="1" spans="1:19" ht="15.75" x14ac:dyDescent="0.25">
      <c r="A1" s="4" t="s">
        <v>0</v>
      </c>
      <c r="B1" s="3"/>
      <c r="C1" s="3"/>
      <c r="D1" s="3"/>
      <c r="E1" s="1"/>
      <c r="F1" s="1"/>
      <c r="G1" s="1"/>
      <c r="H1" s="1"/>
      <c r="I1" s="1"/>
    </row>
    <row r="2" spans="1:19" ht="15.75" x14ac:dyDescent="0.25">
      <c r="A2" s="1"/>
    </row>
    <row r="3" spans="1:19" x14ac:dyDescent="0.2">
      <c r="A3" s="36"/>
      <c r="B3" s="36"/>
      <c r="C3" s="36"/>
      <c r="D3" s="32" t="s">
        <v>6</v>
      </c>
      <c r="E3" s="32" t="s">
        <v>7</v>
      </c>
      <c r="F3" s="32" t="s">
        <v>8</v>
      </c>
      <c r="G3" s="32" t="s">
        <v>9</v>
      </c>
      <c r="H3" s="32" t="s">
        <v>10</v>
      </c>
      <c r="I3" s="33" t="s">
        <v>16</v>
      </c>
      <c r="J3" s="2"/>
      <c r="K3" s="2"/>
      <c r="L3" s="2"/>
      <c r="M3" s="2"/>
      <c r="N3" s="2"/>
      <c r="O3" s="2"/>
      <c r="P3" s="2"/>
      <c r="Q3" s="2"/>
      <c r="R3" s="2"/>
      <c r="S3" s="2"/>
    </row>
    <row r="4" spans="1:19" x14ac:dyDescent="0.2">
      <c r="A4" s="35" t="s">
        <v>17</v>
      </c>
      <c r="B4" s="35"/>
      <c r="C4" s="35"/>
      <c r="D4" s="31">
        <v>21</v>
      </c>
      <c r="E4" s="31">
        <v>18</v>
      </c>
      <c r="F4" s="31">
        <v>12</v>
      </c>
      <c r="G4" s="31">
        <v>3</v>
      </c>
      <c r="H4" s="31">
        <v>6</v>
      </c>
      <c r="I4" s="34">
        <f>SUM(D4:H4)</f>
        <v>60</v>
      </c>
    </row>
    <row r="5" spans="1:19" x14ac:dyDescent="0.2">
      <c r="A5" s="35" t="s">
        <v>18</v>
      </c>
      <c r="B5" s="35"/>
      <c r="C5" s="35"/>
      <c r="D5" s="31">
        <v>21</v>
      </c>
      <c r="E5" s="31">
        <v>18</v>
      </c>
      <c r="F5" s="31">
        <v>12</v>
      </c>
      <c r="G5" s="31">
        <v>3</v>
      </c>
      <c r="H5" s="31">
        <v>6</v>
      </c>
      <c r="I5" s="34">
        <f t="shared" ref="I5:I15" si="0">SUM(D5:H5)</f>
        <v>60</v>
      </c>
    </row>
    <row r="6" spans="1:19" x14ac:dyDescent="0.2">
      <c r="A6" s="35" t="s">
        <v>19</v>
      </c>
      <c r="B6" s="35"/>
      <c r="C6" s="35"/>
      <c r="D6" s="31">
        <v>28</v>
      </c>
      <c r="E6" s="31">
        <v>24</v>
      </c>
      <c r="F6" s="31">
        <v>20</v>
      </c>
      <c r="G6" s="31">
        <v>4</v>
      </c>
      <c r="H6" s="31">
        <v>10</v>
      </c>
      <c r="I6" s="34">
        <f t="shared" si="0"/>
        <v>86</v>
      </c>
    </row>
    <row r="7" spans="1:19" x14ac:dyDescent="0.2">
      <c r="A7" s="35" t="s">
        <v>20</v>
      </c>
      <c r="B7" s="35"/>
      <c r="C7" s="35"/>
      <c r="D7" s="31">
        <v>28</v>
      </c>
      <c r="E7" s="31">
        <v>24</v>
      </c>
      <c r="F7" s="31">
        <v>16</v>
      </c>
      <c r="G7" s="31">
        <v>4</v>
      </c>
      <c r="H7" s="31">
        <v>8</v>
      </c>
      <c r="I7" s="34">
        <f t="shared" si="0"/>
        <v>80</v>
      </c>
    </row>
    <row r="8" spans="1:19" x14ac:dyDescent="0.2">
      <c r="A8" s="35" t="s">
        <v>21</v>
      </c>
      <c r="B8" s="35"/>
      <c r="C8" s="35"/>
      <c r="D8" s="31">
        <v>28</v>
      </c>
      <c r="E8" s="31">
        <v>24</v>
      </c>
      <c r="F8" s="31">
        <v>20</v>
      </c>
      <c r="G8" s="31">
        <v>5</v>
      </c>
      <c r="H8" s="31">
        <v>8</v>
      </c>
      <c r="I8" s="34">
        <f t="shared" si="0"/>
        <v>85</v>
      </c>
    </row>
    <row r="9" spans="1:19" x14ac:dyDescent="0.2">
      <c r="A9" s="35" t="s">
        <v>22</v>
      </c>
      <c r="B9" s="35"/>
      <c r="C9" s="35"/>
      <c r="D9" s="31">
        <v>21</v>
      </c>
      <c r="E9" s="31">
        <v>18</v>
      </c>
      <c r="F9" s="31">
        <v>12</v>
      </c>
      <c r="G9" s="31">
        <v>3</v>
      </c>
      <c r="H9" s="31">
        <v>6</v>
      </c>
      <c r="I9" s="34">
        <f t="shared" si="0"/>
        <v>60</v>
      </c>
    </row>
    <row r="10" spans="1:19" x14ac:dyDescent="0.2">
      <c r="A10" s="35" t="s">
        <v>23</v>
      </c>
      <c r="B10" s="35"/>
      <c r="C10" s="35"/>
      <c r="D10" s="31">
        <v>21</v>
      </c>
      <c r="E10" s="31">
        <v>18</v>
      </c>
      <c r="F10" s="31">
        <v>12</v>
      </c>
      <c r="G10" s="31">
        <v>3</v>
      </c>
      <c r="H10" s="31">
        <v>6</v>
      </c>
      <c r="I10" s="34">
        <f t="shared" si="0"/>
        <v>60</v>
      </c>
    </row>
    <row r="11" spans="1:19" x14ac:dyDescent="0.2">
      <c r="A11" s="35" t="s">
        <v>24</v>
      </c>
      <c r="B11" s="35"/>
      <c r="C11" s="35"/>
      <c r="D11" s="31">
        <v>21</v>
      </c>
      <c r="E11" s="31">
        <v>18</v>
      </c>
      <c r="F11" s="31">
        <v>12</v>
      </c>
      <c r="G11" s="31">
        <v>3</v>
      </c>
      <c r="H11" s="31">
        <v>6</v>
      </c>
      <c r="I11" s="34">
        <f t="shared" si="0"/>
        <v>60</v>
      </c>
    </row>
    <row r="12" spans="1:19" x14ac:dyDescent="0.2">
      <c r="A12" s="35" t="s">
        <v>25</v>
      </c>
      <c r="B12" s="35"/>
      <c r="C12" s="35"/>
      <c r="D12" s="31">
        <v>28</v>
      </c>
      <c r="E12" s="31">
        <v>24</v>
      </c>
      <c r="F12" s="31">
        <v>12</v>
      </c>
      <c r="G12" s="31">
        <v>3</v>
      </c>
      <c r="H12" s="31">
        <v>6</v>
      </c>
      <c r="I12" s="34">
        <f t="shared" si="0"/>
        <v>73</v>
      </c>
    </row>
    <row r="13" spans="1:19" x14ac:dyDescent="0.2">
      <c r="A13" s="35" t="s">
        <v>26</v>
      </c>
      <c r="B13" s="35"/>
      <c r="C13" s="35"/>
      <c r="D13" s="31">
        <v>21</v>
      </c>
      <c r="E13" s="31">
        <v>18</v>
      </c>
      <c r="F13" s="31">
        <v>12</v>
      </c>
      <c r="G13" s="31">
        <v>3</v>
      </c>
      <c r="H13" s="31">
        <v>6</v>
      </c>
      <c r="I13" s="34">
        <f t="shared" si="0"/>
        <v>60</v>
      </c>
    </row>
    <row r="14" spans="1:19" x14ac:dyDescent="0.2">
      <c r="A14" s="35" t="s">
        <v>27</v>
      </c>
      <c r="B14" s="35"/>
      <c r="C14" s="35"/>
      <c r="D14" s="31">
        <v>28</v>
      </c>
      <c r="E14" s="31">
        <v>30</v>
      </c>
      <c r="F14" s="31">
        <v>16</v>
      </c>
      <c r="G14" s="31">
        <v>5</v>
      </c>
      <c r="H14" s="31">
        <v>10</v>
      </c>
      <c r="I14" s="34">
        <f t="shared" si="0"/>
        <v>89</v>
      </c>
    </row>
    <row r="15" spans="1:19" x14ac:dyDescent="0.2">
      <c r="A15" s="35" t="s">
        <v>28</v>
      </c>
      <c r="B15" s="35"/>
      <c r="C15" s="35"/>
      <c r="D15" s="31">
        <v>28</v>
      </c>
      <c r="E15" s="31">
        <v>18</v>
      </c>
      <c r="F15" s="31">
        <v>12</v>
      </c>
      <c r="G15" s="31">
        <v>4</v>
      </c>
      <c r="H15" s="31">
        <v>6</v>
      </c>
      <c r="I15" s="34">
        <f t="shared" si="0"/>
        <v>68</v>
      </c>
    </row>
  </sheetData>
  <mergeCells count="13">
    <mergeCell ref="A14:C14"/>
    <mergeCell ref="A15:C15"/>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2"/>
  <sheetViews>
    <sheetView workbookViewId="0">
      <selection activeCell="B26" sqref="B26"/>
    </sheetView>
  </sheetViews>
  <sheetFormatPr defaultColWidth="9.140625" defaultRowHeight="15" x14ac:dyDescent="0.2"/>
  <cols>
    <col min="1" max="1" width="33" style="7" customWidth="1"/>
    <col min="2" max="2" width="8.28515625" style="7" bestFit="1" customWidth="1"/>
    <col min="3" max="3" width="7" style="7" bestFit="1" customWidth="1"/>
    <col min="4" max="6" width="7.7109375" style="7" customWidth="1"/>
    <col min="7" max="7" width="8.85546875" style="7" customWidth="1"/>
    <col min="8" max="8" width="7.5703125" style="7" customWidth="1"/>
    <col min="9" max="9" width="8.28515625" style="7" customWidth="1"/>
    <col min="10" max="13" width="4.140625" style="7" bestFit="1" customWidth="1"/>
    <col min="14" max="14" width="4.140625" style="7" customWidth="1"/>
    <col min="15" max="15" width="7.140625" style="7" bestFit="1" customWidth="1"/>
    <col min="16" max="16384" width="9.140625" style="7"/>
  </cols>
  <sheetData>
    <row r="1" spans="1:16" ht="15.75" x14ac:dyDescent="0.25">
      <c r="A1" s="5" t="s">
        <v>11</v>
      </c>
      <c r="B1" s="6"/>
      <c r="C1" s="5"/>
      <c r="D1" s="5"/>
      <c r="E1" s="5"/>
      <c r="F1" s="5"/>
      <c r="G1" s="5"/>
      <c r="H1" s="5"/>
    </row>
    <row r="2" spans="1:16" ht="6" customHeight="1" x14ac:dyDescent="0.25">
      <c r="A2" s="5"/>
      <c r="B2" s="6"/>
      <c r="C2" s="5"/>
      <c r="D2" s="5"/>
      <c r="E2" s="5"/>
      <c r="F2" s="5"/>
      <c r="G2" s="5"/>
      <c r="H2" s="5"/>
    </row>
    <row r="3" spans="1:16" ht="15.75" x14ac:dyDescent="0.25">
      <c r="A3" s="37" t="s">
        <v>29</v>
      </c>
      <c r="B3" s="37"/>
      <c r="C3" s="37"/>
      <c r="D3" s="37"/>
      <c r="E3" s="37"/>
      <c r="F3" s="37"/>
      <c r="G3" s="37"/>
      <c r="H3" s="37"/>
    </row>
    <row r="4" spans="1:16" x14ac:dyDescent="0.2">
      <c r="A4" s="6"/>
      <c r="B4" s="6"/>
      <c r="C4" s="6"/>
      <c r="D4" s="6"/>
      <c r="E4" s="6"/>
      <c r="F4" s="6"/>
      <c r="G4" s="6"/>
      <c r="H4" s="6"/>
    </row>
    <row r="5" spans="1:16" ht="15.75" x14ac:dyDescent="0.25">
      <c r="F5" s="17"/>
      <c r="G5" s="16"/>
      <c r="H5" s="8"/>
      <c r="I5" s="16"/>
      <c r="J5" s="8"/>
      <c r="O5" s="38" t="s">
        <v>13</v>
      </c>
      <c r="P5" s="38"/>
    </row>
    <row r="6" spans="1:16" s="11" customFormat="1" ht="135" customHeight="1" x14ac:dyDescent="0.2">
      <c r="A6" s="9"/>
      <c r="B6" s="10" t="s">
        <v>1</v>
      </c>
      <c r="C6" s="10" t="s">
        <v>2</v>
      </c>
      <c r="D6" s="10" t="s">
        <v>3</v>
      </c>
      <c r="E6" s="10" t="s">
        <v>4</v>
      </c>
      <c r="F6" s="10" t="s">
        <v>5</v>
      </c>
      <c r="G6" s="19" t="s">
        <v>14</v>
      </c>
      <c r="H6" s="15" t="s">
        <v>12</v>
      </c>
      <c r="I6" s="7"/>
      <c r="J6" s="10" t="str">
        <f>B6</f>
        <v>Evaluator 1</v>
      </c>
      <c r="K6" s="10" t="str">
        <f>C6</f>
        <v>Evaluator 2</v>
      </c>
      <c r="L6" s="10" t="str">
        <f>D6</f>
        <v>Evaluator 3</v>
      </c>
      <c r="M6" s="10" t="str">
        <f>E6</f>
        <v>Evaluator 4</v>
      </c>
      <c r="N6" s="10" t="str">
        <f>F6</f>
        <v>Evaluator 5</v>
      </c>
      <c r="O6" s="19" t="s">
        <v>15</v>
      </c>
      <c r="P6" s="15" t="s">
        <v>12</v>
      </c>
    </row>
    <row r="7" spans="1:16" ht="16.5" customHeight="1" x14ac:dyDescent="0.2">
      <c r="A7" s="13" t="str">
        <f>'1'!A4:C4</f>
        <v>Alliance Geotechnical Group</v>
      </c>
      <c r="B7" s="22">
        <f>'1'!I4</f>
        <v>60.6</v>
      </c>
      <c r="C7" s="22">
        <f>'2'!I4</f>
        <v>80.3</v>
      </c>
      <c r="D7" s="22">
        <f>'3'!I4</f>
        <v>49.5</v>
      </c>
      <c r="E7" s="22">
        <f>'4'!I4</f>
        <v>53</v>
      </c>
      <c r="F7" s="22">
        <f>'5'!I4</f>
        <v>60</v>
      </c>
      <c r="G7" s="20">
        <f t="shared" ref="G7:G18" si="0">AVERAGE(B7:F7)</f>
        <v>60.679999999999993</v>
      </c>
      <c r="H7" s="21">
        <f>RANK(G7,$G$7:$G$18,0)</f>
        <v>12</v>
      </c>
      <c r="I7" s="18"/>
      <c r="J7" s="12">
        <f>RANK(B7,$B$7:$B$18,0)</f>
        <v>11</v>
      </c>
      <c r="K7" s="12">
        <f>RANK(C7,$C$7:$C$18,0)</f>
        <v>5</v>
      </c>
      <c r="L7" s="12">
        <f>RANK(D7,$D$7:$D$18,0)</f>
        <v>11</v>
      </c>
      <c r="M7" s="12">
        <f>RANK(E7,$E$7:$E$18,0)</f>
        <v>8</v>
      </c>
      <c r="N7" s="12">
        <f>RANK(F7,$F$7:$F$18,0)</f>
        <v>7</v>
      </c>
      <c r="O7" s="21">
        <f t="shared" ref="O7:O18" si="1">AVERAGE(J7:N7)</f>
        <v>8.4</v>
      </c>
      <c r="P7" s="21">
        <f>RANK(O7,$O$7:$O$18,1)</f>
        <v>11</v>
      </c>
    </row>
    <row r="8" spans="1:16" ht="16.5" customHeight="1" x14ac:dyDescent="0.2">
      <c r="A8" s="13" t="str">
        <f>'1'!A5:C5</f>
        <v>Alpha Testing</v>
      </c>
      <c r="B8" s="22">
        <f>'1'!I5</f>
        <v>65.900000000000006</v>
      </c>
      <c r="C8" s="22">
        <f>'2'!I5</f>
        <v>77</v>
      </c>
      <c r="D8" s="22">
        <f>'3'!I5</f>
        <v>61.7</v>
      </c>
      <c r="E8" s="22">
        <f>'4'!I5</f>
        <v>58.5</v>
      </c>
      <c r="F8" s="22">
        <f>'5'!I5</f>
        <v>60</v>
      </c>
      <c r="G8" s="20">
        <f t="shared" si="0"/>
        <v>64.62</v>
      </c>
      <c r="H8" s="21">
        <f t="shared" ref="H8:H18" si="2">RANK(G8,$G$7:$G$18,0)</f>
        <v>9</v>
      </c>
      <c r="I8" s="18"/>
      <c r="J8" s="12">
        <f t="shared" ref="J8:J18" si="3">RANK(B8,$B$7:$B$18,0)</f>
        <v>7</v>
      </c>
      <c r="K8" s="12">
        <f t="shared" ref="K8:K18" si="4">RANK(C8,$C$7:$C$18,0)</f>
        <v>8</v>
      </c>
      <c r="L8" s="12">
        <f t="shared" ref="L8:L18" si="5">RANK(D8,$D$7:$D$18,0)</f>
        <v>5</v>
      </c>
      <c r="M8" s="12">
        <f t="shared" ref="M8:M18" si="6">RANK(E8,$E$7:$E$18,0)</f>
        <v>6</v>
      </c>
      <c r="N8" s="12">
        <f t="shared" ref="N8:N18" si="7">RANK(F8,$F$7:$F$18,0)</f>
        <v>7</v>
      </c>
      <c r="O8" s="21">
        <f t="shared" si="1"/>
        <v>6.6</v>
      </c>
      <c r="P8" s="21">
        <f t="shared" ref="P8:P18" si="8">RANK(O8,$O$7:$O$18,1)</f>
        <v>7</v>
      </c>
    </row>
    <row r="9" spans="1:16" s="25" customFormat="1" ht="16.5" customHeight="1" x14ac:dyDescent="0.2">
      <c r="A9" s="26" t="str">
        <f>'1'!A6:C6</f>
        <v>Geotech Engineering &amp; Testing</v>
      </c>
      <c r="B9" s="27">
        <f>'1'!I6</f>
        <v>74.8</v>
      </c>
      <c r="C9" s="27">
        <f>'2'!I6</f>
        <v>80.699999999999989</v>
      </c>
      <c r="D9" s="27">
        <f>'3'!I6</f>
        <v>52.899999999999991</v>
      </c>
      <c r="E9" s="27">
        <f>'4'!I6</f>
        <v>53.5</v>
      </c>
      <c r="F9" s="27">
        <f>'5'!I6</f>
        <v>86</v>
      </c>
      <c r="G9" s="29">
        <f t="shared" si="0"/>
        <v>69.58</v>
      </c>
      <c r="H9" s="30">
        <f t="shared" si="2"/>
        <v>5</v>
      </c>
      <c r="I9" s="24"/>
      <c r="J9" s="28">
        <f t="shared" si="3"/>
        <v>5</v>
      </c>
      <c r="K9" s="28">
        <f t="shared" si="4"/>
        <v>4</v>
      </c>
      <c r="L9" s="28">
        <f t="shared" si="5"/>
        <v>10</v>
      </c>
      <c r="M9" s="28">
        <f t="shared" si="6"/>
        <v>7</v>
      </c>
      <c r="N9" s="28">
        <f t="shared" si="7"/>
        <v>2</v>
      </c>
      <c r="O9" s="30">
        <f t="shared" si="1"/>
        <v>5.6</v>
      </c>
      <c r="P9" s="30">
        <f t="shared" si="8"/>
        <v>4</v>
      </c>
    </row>
    <row r="10" spans="1:16" x14ac:dyDescent="0.2">
      <c r="A10" s="13" t="str">
        <f>'1'!A7:C7</f>
        <v>HVJ Associates</v>
      </c>
      <c r="B10" s="22">
        <f>'1'!I7</f>
        <v>70.900000000000006</v>
      </c>
      <c r="C10" s="22">
        <f>'2'!I7</f>
        <v>74.199999999999989</v>
      </c>
      <c r="D10" s="22">
        <f>'3'!I7</f>
        <v>56.2</v>
      </c>
      <c r="E10" s="22">
        <f>'4'!I7</f>
        <v>52.3</v>
      </c>
      <c r="F10" s="22">
        <f>'5'!I7</f>
        <v>80</v>
      </c>
      <c r="G10" s="20">
        <f t="shared" si="0"/>
        <v>66.72</v>
      </c>
      <c r="H10" s="21">
        <f t="shared" si="2"/>
        <v>7</v>
      </c>
      <c r="I10" s="18"/>
      <c r="J10" s="12">
        <f t="shared" si="3"/>
        <v>6</v>
      </c>
      <c r="K10" s="12">
        <f t="shared" si="4"/>
        <v>12</v>
      </c>
      <c r="L10" s="12">
        <f t="shared" si="5"/>
        <v>8</v>
      </c>
      <c r="M10" s="12">
        <f t="shared" si="6"/>
        <v>10</v>
      </c>
      <c r="N10" s="12">
        <f t="shared" si="7"/>
        <v>4</v>
      </c>
      <c r="O10" s="21">
        <f t="shared" si="1"/>
        <v>8</v>
      </c>
      <c r="P10" s="21">
        <f t="shared" si="8"/>
        <v>9</v>
      </c>
    </row>
    <row r="11" spans="1:16" s="25" customFormat="1" x14ac:dyDescent="0.2">
      <c r="A11" s="26" t="str">
        <f>'1'!A8:C8</f>
        <v>Intertek PSI</v>
      </c>
      <c r="B11" s="27">
        <f>'1'!I8</f>
        <v>59.8</v>
      </c>
      <c r="C11" s="27">
        <f>'2'!I8</f>
        <v>94.899999999999991</v>
      </c>
      <c r="D11" s="27">
        <f>'3'!I8</f>
        <v>65.400000000000006</v>
      </c>
      <c r="E11" s="27">
        <f>'4'!I8</f>
        <v>88.2</v>
      </c>
      <c r="F11" s="27">
        <f>'5'!I8</f>
        <v>85</v>
      </c>
      <c r="G11" s="29">
        <f t="shared" si="0"/>
        <v>78.66</v>
      </c>
      <c r="H11" s="30">
        <f t="shared" si="2"/>
        <v>2</v>
      </c>
      <c r="I11" s="24"/>
      <c r="J11" s="28">
        <f t="shared" si="3"/>
        <v>12</v>
      </c>
      <c r="K11" s="28">
        <f t="shared" si="4"/>
        <v>1</v>
      </c>
      <c r="L11" s="28">
        <f t="shared" si="5"/>
        <v>2</v>
      </c>
      <c r="M11" s="28">
        <f t="shared" si="6"/>
        <v>4</v>
      </c>
      <c r="N11" s="28">
        <f t="shared" si="7"/>
        <v>3</v>
      </c>
      <c r="O11" s="30">
        <f t="shared" si="1"/>
        <v>4.4000000000000004</v>
      </c>
      <c r="P11" s="30">
        <f t="shared" si="8"/>
        <v>2</v>
      </c>
    </row>
    <row r="12" spans="1:16" s="25" customFormat="1" x14ac:dyDescent="0.2">
      <c r="A12" s="26" t="str">
        <f>'1'!A9:C9</f>
        <v>Kleinfelder</v>
      </c>
      <c r="B12" s="27">
        <f>'1'!I9</f>
        <v>75.399999999999991</v>
      </c>
      <c r="C12" s="27">
        <f>'2'!I9</f>
        <v>89.399999999999991</v>
      </c>
      <c r="D12" s="27">
        <f>'3'!I9</f>
        <v>64.599999999999994</v>
      </c>
      <c r="E12" s="27">
        <f>'4'!I9</f>
        <v>49.1</v>
      </c>
      <c r="F12" s="27">
        <f>'5'!I9</f>
        <v>60</v>
      </c>
      <c r="G12" s="29">
        <f t="shared" si="0"/>
        <v>67.7</v>
      </c>
      <c r="H12" s="30">
        <f t="shared" si="2"/>
        <v>6</v>
      </c>
      <c r="I12" s="24"/>
      <c r="J12" s="28">
        <f t="shared" si="3"/>
        <v>4</v>
      </c>
      <c r="K12" s="28">
        <f t="shared" si="4"/>
        <v>3</v>
      </c>
      <c r="L12" s="28">
        <f t="shared" si="5"/>
        <v>3</v>
      </c>
      <c r="M12" s="28">
        <f t="shared" si="6"/>
        <v>11</v>
      </c>
      <c r="N12" s="28">
        <f t="shared" si="7"/>
        <v>7</v>
      </c>
      <c r="O12" s="30">
        <f t="shared" si="1"/>
        <v>5.6</v>
      </c>
      <c r="P12" s="30">
        <f t="shared" si="8"/>
        <v>4</v>
      </c>
    </row>
    <row r="13" spans="1:16" x14ac:dyDescent="0.2">
      <c r="A13" s="13" t="str">
        <f>'1'!A10:C10</f>
        <v>Ninyo &amp; Moore</v>
      </c>
      <c r="B13" s="22">
        <f>'1'!I10</f>
        <v>61.2</v>
      </c>
      <c r="C13" s="22">
        <f>'2'!I10</f>
        <v>80</v>
      </c>
      <c r="D13" s="22">
        <f>'3'!I10</f>
        <v>61.1</v>
      </c>
      <c r="E13" s="22">
        <f>'4'!I10</f>
        <v>49</v>
      </c>
      <c r="F13" s="22">
        <f>'5'!I10</f>
        <v>60</v>
      </c>
      <c r="G13" s="20">
        <f t="shared" si="0"/>
        <v>62.259999999999991</v>
      </c>
      <c r="H13" s="21">
        <f t="shared" si="2"/>
        <v>10</v>
      </c>
      <c r="I13" s="18"/>
      <c r="J13" s="12">
        <f t="shared" si="3"/>
        <v>10</v>
      </c>
      <c r="K13" s="12">
        <f t="shared" si="4"/>
        <v>6</v>
      </c>
      <c r="L13" s="12">
        <f t="shared" si="5"/>
        <v>6</v>
      </c>
      <c r="M13" s="12">
        <f t="shared" si="6"/>
        <v>12</v>
      </c>
      <c r="N13" s="12">
        <f t="shared" si="7"/>
        <v>7</v>
      </c>
      <c r="O13" s="21">
        <f t="shared" si="1"/>
        <v>8.1999999999999993</v>
      </c>
      <c r="P13" s="21">
        <f t="shared" si="8"/>
        <v>10</v>
      </c>
    </row>
    <row r="14" spans="1:16" x14ac:dyDescent="0.2">
      <c r="A14" s="13" t="str">
        <f>'1'!A11:C11</f>
        <v>Paradigm</v>
      </c>
      <c r="B14" s="22">
        <f>'1'!I11</f>
        <v>65.8</v>
      </c>
      <c r="C14" s="22">
        <f>'2'!I11</f>
        <v>77</v>
      </c>
      <c r="D14" s="22">
        <f>'3'!I11</f>
        <v>59.800000000000004</v>
      </c>
      <c r="E14" s="22">
        <f>'4'!I11</f>
        <v>68</v>
      </c>
      <c r="F14" s="22">
        <f>'5'!I11</f>
        <v>60</v>
      </c>
      <c r="G14" s="20">
        <f t="shared" si="0"/>
        <v>66.12</v>
      </c>
      <c r="H14" s="21">
        <f t="shared" si="2"/>
        <v>8</v>
      </c>
      <c r="I14" s="18"/>
      <c r="J14" s="12">
        <f t="shared" si="3"/>
        <v>8</v>
      </c>
      <c r="K14" s="12">
        <f t="shared" si="4"/>
        <v>8</v>
      </c>
      <c r="L14" s="12">
        <f t="shared" si="5"/>
        <v>7</v>
      </c>
      <c r="M14" s="12">
        <f t="shared" si="6"/>
        <v>5</v>
      </c>
      <c r="N14" s="12">
        <f t="shared" si="7"/>
        <v>7</v>
      </c>
      <c r="O14" s="21">
        <f t="shared" si="1"/>
        <v>7</v>
      </c>
      <c r="P14" s="21">
        <f t="shared" si="8"/>
        <v>8</v>
      </c>
    </row>
    <row r="15" spans="1:16" s="25" customFormat="1" x14ac:dyDescent="0.2">
      <c r="A15" s="26" t="str">
        <f>'1'!A12:C12</f>
        <v>Raba Kistner</v>
      </c>
      <c r="B15" s="27">
        <f>'1'!I12</f>
        <v>75.5</v>
      </c>
      <c r="C15" s="27">
        <f>'2'!I12</f>
        <v>77.2</v>
      </c>
      <c r="D15" s="27">
        <f>'3'!I12</f>
        <v>63.6</v>
      </c>
      <c r="E15" s="27">
        <f>'4'!I12</f>
        <v>91.4</v>
      </c>
      <c r="F15" s="27">
        <f>'5'!I12</f>
        <v>73</v>
      </c>
      <c r="G15" s="29">
        <f t="shared" si="0"/>
        <v>76.14</v>
      </c>
      <c r="H15" s="30">
        <f t="shared" si="2"/>
        <v>4</v>
      </c>
      <c r="I15" s="24"/>
      <c r="J15" s="28">
        <f t="shared" si="3"/>
        <v>3</v>
      </c>
      <c r="K15" s="28">
        <f t="shared" si="4"/>
        <v>7</v>
      </c>
      <c r="L15" s="28">
        <f t="shared" si="5"/>
        <v>4</v>
      </c>
      <c r="M15" s="28">
        <f t="shared" si="6"/>
        <v>3</v>
      </c>
      <c r="N15" s="28">
        <f t="shared" si="7"/>
        <v>5</v>
      </c>
      <c r="O15" s="30">
        <f t="shared" si="1"/>
        <v>4.4000000000000004</v>
      </c>
      <c r="P15" s="30">
        <f t="shared" si="8"/>
        <v>2</v>
      </c>
    </row>
    <row r="16" spans="1:16" x14ac:dyDescent="0.2">
      <c r="A16" s="13" t="str">
        <f>'1'!A13:C13</f>
        <v>Roux</v>
      </c>
      <c r="B16" s="22">
        <f>'1'!I13</f>
        <v>64.600000000000009</v>
      </c>
      <c r="C16" s="22">
        <f>'2'!I13</f>
        <v>75.500000000000014</v>
      </c>
      <c r="D16" s="22">
        <f>'3'!I13</f>
        <v>56</v>
      </c>
      <c r="E16" s="22">
        <f>'4'!I13</f>
        <v>52.7</v>
      </c>
      <c r="F16" s="22">
        <f>'5'!I13</f>
        <v>60</v>
      </c>
      <c r="G16" s="20">
        <f t="shared" si="0"/>
        <v>61.760000000000005</v>
      </c>
      <c r="H16" s="21">
        <f t="shared" si="2"/>
        <v>11</v>
      </c>
      <c r="I16" s="18"/>
      <c r="J16" s="12">
        <f t="shared" si="3"/>
        <v>9</v>
      </c>
      <c r="K16" s="12">
        <f t="shared" si="4"/>
        <v>11</v>
      </c>
      <c r="L16" s="12">
        <f t="shared" si="5"/>
        <v>9</v>
      </c>
      <c r="M16" s="12">
        <f t="shared" si="6"/>
        <v>9</v>
      </c>
      <c r="N16" s="12">
        <f t="shared" si="7"/>
        <v>7</v>
      </c>
      <c r="O16" s="21">
        <f t="shared" si="1"/>
        <v>9</v>
      </c>
      <c r="P16" s="21">
        <f t="shared" si="8"/>
        <v>12</v>
      </c>
    </row>
    <row r="17" spans="1:16" s="25" customFormat="1" x14ac:dyDescent="0.2">
      <c r="A17" s="26" t="str">
        <f>'1'!A14:C14</f>
        <v>Terracon Consultants</v>
      </c>
      <c r="B17" s="27">
        <f>'1'!I14</f>
        <v>100</v>
      </c>
      <c r="C17" s="27">
        <f>'2'!I14</f>
        <v>94.6</v>
      </c>
      <c r="D17" s="27">
        <f>'3'!I14</f>
        <v>69.099999999999994</v>
      </c>
      <c r="E17" s="27">
        <f>'4'!I14</f>
        <v>92.8</v>
      </c>
      <c r="F17" s="27">
        <f>'5'!I14</f>
        <v>89</v>
      </c>
      <c r="G17" s="29">
        <f t="shared" si="0"/>
        <v>89.1</v>
      </c>
      <c r="H17" s="30">
        <f t="shared" si="2"/>
        <v>1</v>
      </c>
      <c r="I17" s="24"/>
      <c r="J17" s="28">
        <f t="shared" si="3"/>
        <v>1</v>
      </c>
      <c r="K17" s="28">
        <f t="shared" si="4"/>
        <v>2</v>
      </c>
      <c r="L17" s="28">
        <f t="shared" si="5"/>
        <v>1</v>
      </c>
      <c r="M17" s="28">
        <f t="shared" si="6"/>
        <v>1</v>
      </c>
      <c r="N17" s="28">
        <f t="shared" si="7"/>
        <v>1</v>
      </c>
      <c r="O17" s="30">
        <f t="shared" si="1"/>
        <v>1.2</v>
      </c>
      <c r="P17" s="30">
        <f t="shared" si="8"/>
        <v>1</v>
      </c>
    </row>
    <row r="18" spans="1:16" x14ac:dyDescent="0.2">
      <c r="A18" s="13" t="str">
        <f>'1'!A15:C15</f>
        <v>Tolunay-Wong Engineers</v>
      </c>
      <c r="B18" s="22">
        <f>'1'!I15</f>
        <v>100</v>
      </c>
      <c r="C18" s="22">
        <f>'2'!I15</f>
        <v>75.8</v>
      </c>
      <c r="D18" s="22">
        <f>'3'!I15</f>
        <v>45.8</v>
      </c>
      <c r="E18" s="22">
        <f>'4'!I15</f>
        <v>92.6</v>
      </c>
      <c r="F18" s="22">
        <f>'5'!I15</f>
        <v>68</v>
      </c>
      <c r="G18" s="20">
        <f t="shared" si="0"/>
        <v>76.440000000000012</v>
      </c>
      <c r="H18" s="21">
        <f t="shared" si="2"/>
        <v>3</v>
      </c>
      <c r="I18" s="18"/>
      <c r="J18" s="12">
        <f t="shared" si="3"/>
        <v>1</v>
      </c>
      <c r="K18" s="12">
        <f t="shared" si="4"/>
        <v>10</v>
      </c>
      <c r="L18" s="12">
        <f t="shared" si="5"/>
        <v>12</v>
      </c>
      <c r="M18" s="12">
        <f t="shared" si="6"/>
        <v>2</v>
      </c>
      <c r="N18" s="12">
        <f t="shared" si="7"/>
        <v>6</v>
      </c>
      <c r="O18" s="21">
        <f t="shared" si="1"/>
        <v>6.2</v>
      </c>
      <c r="P18" s="21">
        <f t="shared" si="8"/>
        <v>6</v>
      </c>
    </row>
    <row r="19" spans="1:16" x14ac:dyDescent="0.2">
      <c r="A19" s="14"/>
    </row>
    <row r="21" spans="1:16" x14ac:dyDescent="0.2">
      <c r="I21" s="23"/>
    </row>
    <row r="22" spans="1:16" x14ac:dyDescent="0.2">
      <c r="I22" s="23"/>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C191-F437-4460-B32E-28EC995D5D54}">
  <dimension ref="A1:P55"/>
  <sheetViews>
    <sheetView tabSelected="1" zoomScaleNormal="100" workbookViewId="0">
      <selection activeCell="B34" sqref="B34"/>
    </sheetView>
  </sheetViews>
  <sheetFormatPr defaultRowHeight="12.75" x14ac:dyDescent="0.2"/>
  <cols>
    <col min="1" max="1" width="31" style="41" customWidth="1"/>
    <col min="2" max="16" width="9.5703125" style="41" customWidth="1"/>
    <col min="17" max="16384" width="9.140625" style="41"/>
  </cols>
  <sheetData>
    <row r="1" spans="1:16" ht="15.75" customHeight="1" x14ac:dyDescent="0.25">
      <c r="A1" s="39" t="s">
        <v>30</v>
      </c>
      <c r="B1" s="39"/>
      <c r="C1" s="39"/>
      <c r="D1" s="39"/>
      <c r="E1" s="39"/>
      <c r="F1" s="39"/>
      <c r="G1" s="39"/>
      <c r="H1" s="39"/>
      <c r="I1" s="39"/>
      <c r="J1" s="40"/>
    </row>
    <row r="2" spans="1:16" ht="15.75" x14ac:dyDescent="0.25">
      <c r="A2" s="42" t="s">
        <v>29</v>
      </c>
      <c r="B2" s="42"/>
      <c r="C2" s="42"/>
      <c r="D2" s="42"/>
      <c r="E2" s="42"/>
      <c r="F2" s="42"/>
      <c r="G2" s="42"/>
      <c r="H2" s="42"/>
      <c r="I2" s="42"/>
      <c r="J2" s="43"/>
    </row>
    <row r="3" spans="1:16" x14ac:dyDescent="0.2">
      <c r="A3" s="44" t="s">
        <v>31</v>
      </c>
      <c r="B3" s="45"/>
      <c r="C3" s="45"/>
      <c r="D3" s="45"/>
    </row>
    <row r="4" spans="1:16" ht="15" customHeight="1" x14ac:dyDescent="0.2">
      <c r="A4" s="44" t="s">
        <v>32</v>
      </c>
      <c r="B4" s="46" t="s">
        <v>33</v>
      </c>
      <c r="C4" s="46"/>
      <c r="D4" s="46"/>
      <c r="E4" s="47"/>
    </row>
    <row r="5" spans="1:16" ht="20.25" customHeight="1" x14ac:dyDescent="0.25">
      <c r="A5" s="48" t="s">
        <v>34</v>
      </c>
      <c r="B5" s="48"/>
      <c r="C5" s="49"/>
      <c r="D5" s="49"/>
      <c r="E5" s="49"/>
      <c r="F5" s="49"/>
      <c r="G5" s="49"/>
    </row>
    <row r="6" spans="1:16" ht="27" customHeight="1" thickBot="1" x14ac:dyDescent="0.25">
      <c r="A6" s="50"/>
      <c r="B6" s="51" t="s">
        <v>35</v>
      </c>
      <c r="C6" s="51"/>
      <c r="D6" s="51"/>
      <c r="E6" s="51"/>
      <c r="F6" s="51"/>
      <c r="G6" s="51"/>
      <c r="H6" s="51"/>
      <c r="I6" s="51"/>
    </row>
    <row r="7" spans="1:16" ht="20.25" customHeight="1" x14ac:dyDescent="0.25">
      <c r="A7" s="52" t="s">
        <v>36</v>
      </c>
      <c r="B7" s="52"/>
      <c r="C7" s="53"/>
      <c r="D7" s="54"/>
      <c r="E7" s="54"/>
      <c r="F7" s="54"/>
      <c r="G7" s="54"/>
    </row>
    <row r="8" spans="1:16" ht="27" customHeight="1" thickBot="1" x14ac:dyDescent="0.25">
      <c r="A8" s="50"/>
      <c r="B8" s="51" t="s">
        <v>37</v>
      </c>
      <c r="C8" s="51"/>
      <c r="D8" s="51"/>
      <c r="E8" s="51"/>
      <c r="F8" s="51"/>
      <c r="G8" s="51"/>
      <c r="H8" s="51"/>
      <c r="I8" s="51"/>
    </row>
    <row r="9" spans="1:16" ht="15" customHeight="1" x14ac:dyDescent="0.2"/>
    <row r="10" spans="1:16" ht="15" customHeight="1" x14ac:dyDescent="0.2"/>
    <row r="11" spans="1:16" ht="11.25" customHeight="1" thickBot="1" x14ac:dyDescent="0.25"/>
    <row r="12" spans="1:16" s="55" customFormat="1" ht="13.5" thickBot="1" x14ac:dyDescent="0.25">
      <c r="B12" s="56" t="s">
        <v>38</v>
      </c>
      <c r="C12" s="57"/>
      <c r="D12" s="58"/>
      <c r="E12" s="56" t="s">
        <v>39</v>
      </c>
      <c r="F12" s="57"/>
      <c r="G12" s="58"/>
      <c r="H12" s="56" t="s">
        <v>40</v>
      </c>
      <c r="I12" s="57"/>
      <c r="J12" s="58"/>
      <c r="K12" s="56" t="s">
        <v>41</v>
      </c>
      <c r="L12" s="57"/>
      <c r="M12" s="58"/>
      <c r="N12" s="56" t="s">
        <v>42</v>
      </c>
      <c r="O12" s="57"/>
      <c r="P12" s="58"/>
    </row>
    <row r="13" spans="1:16" s="55" customFormat="1" ht="48" customHeight="1" x14ac:dyDescent="0.2">
      <c r="B13" s="59" t="s">
        <v>43</v>
      </c>
      <c r="C13" s="60"/>
      <c r="D13" s="61"/>
      <c r="E13" s="59" t="s">
        <v>44</v>
      </c>
      <c r="F13" s="60"/>
      <c r="G13" s="61"/>
      <c r="H13" s="59" t="s">
        <v>45</v>
      </c>
      <c r="I13" s="60"/>
      <c r="J13" s="61"/>
      <c r="K13" s="59" t="s">
        <v>46</v>
      </c>
      <c r="L13" s="60"/>
      <c r="M13" s="61"/>
      <c r="N13" s="59" t="s">
        <v>47</v>
      </c>
      <c r="O13" s="60"/>
      <c r="P13" s="61"/>
    </row>
    <row r="14" spans="1:16" s="66" customFormat="1" ht="11.25" customHeight="1" x14ac:dyDescent="0.2">
      <c r="A14" s="62"/>
      <c r="B14" s="63" t="s">
        <v>48</v>
      </c>
      <c r="C14" s="64"/>
      <c r="D14" s="65"/>
      <c r="E14" s="63" t="s">
        <v>48</v>
      </c>
      <c r="F14" s="64"/>
      <c r="G14" s="65"/>
      <c r="H14" s="63" t="s">
        <v>48</v>
      </c>
      <c r="I14" s="64"/>
      <c r="J14" s="65"/>
      <c r="K14" s="63" t="s">
        <v>48</v>
      </c>
      <c r="L14" s="64"/>
      <c r="M14" s="65"/>
      <c r="N14" s="63" t="s">
        <v>48</v>
      </c>
      <c r="O14" s="64"/>
      <c r="P14" s="65"/>
    </row>
    <row r="15" spans="1:16" s="66" customFormat="1" x14ac:dyDescent="0.2">
      <c r="A15" s="67" t="s">
        <v>17</v>
      </c>
      <c r="B15" s="68"/>
      <c r="C15" s="69"/>
      <c r="D15" s="70"/>
      <c r="E15" s="68"/>
      <c r="F15" s="69"/>
      <c r="G15" s="70"/>
      <c r="H15" s="68"/>
      <c r="I15" s="69"/>
      <c r="J15" s="70"/>
      <c r="K15" s="68"/>
      <c r="L15" s="69"/>
      <c r="M15" s="70"/>
      <c r="N15" s="68"/>
      <c r="O15" s="69"/>
      <c r="P15" s="70"/>
    </row>
    <row r="16" spans="1:16" s="66" customFormat="1" x14ac:dyDescent="0.2">
      <c r="A16" s="71" t="s">
        <v>18</v>
      </c>
      <c r="B16" s="72"/>
      <c r="C16" s="73"/>
      <c r="D16" s="74"/>
      <c r="E16" s="72"/>
      <c r="F16" s="73"/>
      <c r="G16" s="74"/>
      <c r="H16" s="72"/>
      <c r="I16" s="73"/>
      <c r="J16" s="74"/>
      <c r="K16" s="72"/>
      <c r="L16" s="73"/>
      <c r="M16" s="74"/>
      <c r="N16" s="72"/>
      <c r="O16" s="73"/>
      <c r="P16" s="74"/>
    </row>
    <row r="17" spans="1:16" s="66" customFormat="1" x14ac:dyDescent="0.2">
      <c r="A17" s="71" t="s">
        <v>19</v>
      </c>
      <c r="B17" s="72"/>
      <c r="C17" s="73"/>
      <c r="D17" s="74"/>
      <c r="E17" s="72"/>
      <c r="F17" s="73"/>
      <c r="G17" s="74"/>
      <c r="H17" s="72"/>
      <c r="I17" s="73"/>
      <c r="J17" s="74"/>
      <c r="K17" s="72"/>
      <c r="L17" s="73"/>
      <c r="M17" s="74"/>
      <c r="N17" s="72"/>
      <c r="O17" s="73"/>
      <c r="P17" s="74"/>
    </row>
    <row r="18" spans="1:16" s="66" customFormat="1" x14ac:dyDescent="0.2">
      <c r="A18" s="71" t="s">
        <v>20</v>
      </c>
      <c r="B18" s="72"/>
      <c r="C18" s="73"/>
      <c r="D18" s="74"/>
      <c r="E18" s="72"/>
      <c r="F18" s="73"/>
      <c r="G18" s="74"/>
      <c r="H18" s="72"/>
      <c r="I18" s="73"/>
      <c r="J18" s="74"/>
      <c r="K18" s="72"/>
      <c r="L18" s="73"/>
      <c r="M18" s="74"/>
      <c r="N18" s="72"/>
      <c r="O18" s="73"/>
      <c r="P18" s="74"/>
    </row>
    <row r="19" spans="1:16" s="66" customFormat="1" x14ac:dyDescent="0.2">
      <c r="A19" s="71" t="s">
        <v>21</v>
      </c>
      <c r="B19" s="72"/>
      <c r="C19" s="73"/>
      <c r="D19" s="74"/>
      <c r="E19" s="72"/>
      <c r="F19" s="73"/>
      <c r="G19" s="74"/>
      <c r="H19" s="72"/>
      <c r="I19" s="73"/>
      <c r="J19" s="74"/>
      <c r="K19" s="72"/>
      <c r="L19" s="73"/>
      <c r="M19" s="74"/>
      <c r="N19" s="72"/>
      <c r="O19" s="73"/>
      <c r="P19" s="74"/>
    </row>
    <row r="20" spans="1:16" s="66" customFormat="1" x14ac:dyDescent="0.2">
      <c r="A20" s="71" t="s">
        <v>22</v>
      </c>
      <c r="B20" s="72"/>
      <c r="C20" s="73"/>
      <c r="D20" s="74"/>
      <c r="E20" s="72"/>
      <c r="F20" s="73"/>
      <c r="G20" s="74"/>
      <c r="H20" s="72"/>
      <c r="I20" s="73"/>
      <c r="J20" s="74"/>
      <c r="K20" s="72"/>
      <c r="L20" s="73"/>
      <c r="M20" s="74"/>
      <c r="N20" s="72"/>
      <c r="O20" s="73"/>
      <c r="P20" s="74"/>
    </row>
    <row r="21" spans="1:16" s="66" customFormat="1" x14ac:dyDescent="0.2">
      <c r="A21" s="71" t="s">
        <v>23</v>
      </c>
      <c r="B21" s="72"/>
      <c r="C21" s="73"/>
      <c r="D21" s="74"/>
      <c r="E21" s="72"/>
      <c r="F21" s="73"/>
      <c r="G21" s="74"/>
      <c r="H21" s="72"/>
      <c r="I21" s="73"/>
      <c r="J21" s="74"/>
      <c r="K21" s="72"/>
      <c r="L21" s="73"/>
      <c r="M21" s="74"/>
      <c r="N21" s="72"/>
      <c r="O21" s="73"/>
      <c r="P21" s="74"/>
    </row>
    <row r="22" spans="1:16" s="66" customFormat="1" x14ac:dyDescent="0.2">
      <c r="A22" s="71" t="s">
        <v>24</v>
      </c>
      <c r="B22" s="72"/>
      <c r="C22" s="73"/>
      <c r="D22" s="74"/>
      <c r="E22" s="72"/>
      <c r="F22" s="73"/>
      <c r="G22" s="74"/>
      <c r="H22" s="72"/>
      <c r="I22" s="73"/>
      <c r="J22" s="74"/>
      <c r="K22" s="72"/>
      <c r="L22" s="73"/>
      <c r="M22" s="74"/>
      <c r="N22" s="72"/>
      <c r="O22" s="73"/>
      <c r="P22" s="74"/>
    </row>
    <row r="23" spans="1:16" s="66" customFormat="1" x14ac:dyDescent="0.2">
      <c r="A23" s="71" t="s">
        <v>25</v>
      </c>
      <c r="B23" s="72"/>
      <c r="C23" s="73"/>
      <c r="D23" s="74"/>
      <c r="E23" s="72"/>
      <c r="F23" s="73"/>
      <c r="G23" s="74"/>
      <c r="H23" s="72"/>
      <c r="I23" s="73"/>
      <c r="J23" s="74"/>
      <c r="K23" s="72"/>
      <c r="L23" s="73"/>
      <c r="M23" s="74"/>
      <c r="N23" s="72"/>
      <c r="O23" s="73"/>
      <c r="P23" s="74"/>
    </row>
    <row r="24" spans="1:16" s="66" customFormat="1" x14ac:dyDescent="0.2">
      <c r="A24" s="71" t="s">
        <v>26</v>
      </c>
      <c r="B24" s="72"/>
      <c r="C24" s="73"/>
      <c r="D24" s="74"/>
      <c r="E24" s="72"/>
      <c r="F24" s="73"/>
      <c r="G24" s="74"/>
      <c r="H24" s="72"/>
      <c r="I24" s="73"/>
      <c r="J24" s="74"/>
      <c r="K24" s="72"/>
      <c r="L24" s="73"/>
      <c r="M24" s="74"/>
      <c r="N24" s="72"/>
      <c r="O24" s="73"/>
      <c r="P24" s="74"/>
    </row>
    <row r="25" spans="1:16" s="66" customFormat="1" x14ac:dyDescent="0.2">
      <c r="A25" s="71" t="s">
        <v>27</v>
      </c>
      <c r="B25" s="72"/>
      <c r="C25" s="73"/>
      <c r="D25" s="74"/>
      <c r="E25" s="72"/>
      <c r="F25" s="73"/>
      <c r="G25" s="74"/>
      <c r="H25" s="72"/>
      <c r="I25" s="73"/>
      <c r="J25" s="74"/>
      <c r="K25" s="72"/>
      <c r="L25" s="73"/>
      <c r="M25" s="74"/>
      <c r="N25" s="72"/>
      <c r="O25" s="73"/>
      <c r="P25" s="74"/>
    </row>
    <row r="26" spans="1:16" s="66" customFormat="1" x14ac:dyDescent="0.2">
      <c r="A26" s="71" t="s">
        <v>28</v>
      </c>
      <c r="B26" s="72"/>
      <c r="C26" s="73"/>
      <c r="D26" s="74"/>
      <c r="E26" s="72"/>
      <c r="F26" s="73"/>
      <c r="G26" s="74"/>
      <c r="H26" s="72"/>
      <c r="I26" s="73"/>
      <c r="J26" s="74"/>
      <c r="K26" s="72"/>
      <c r="L26" s="73"/>
      <c r="M26" s="74"/>
      <c r="N26" s="72"/>
      <c r="O26" s="73"/>
      <c r="P26" s="74"/>
    </row>
    <row r="27" spans="1:16" s="76" customFormat="1" ht="7.5" customHeight="1" x14ac:dyDescent="0.2">
      <c r="A27" s="75"/>
      <c r="B27" s="75"/>
      <c r="C27" s="75"/>
      <c r="D27" s="75"/>
      <c r="E27" s="75"/>
      <c r="F27" s="75"/>
      <c r="G27" s="75"/>
      <c r="H27" s="75"/>
      <c r="I27" s="75"/>
      <c r="J27" s="75"/>
      <c r="K27" s="75"/>
      <c r="L27" s="75"/>
      <c r="M27" s="75"/>
      <c r="N27" s="75"/>
      <c r="O27" s="75"/>
      <c r="P27" s="75"/>
    </row>
    <row r="28" spans="1:16" s="77" customFormat="1" ht="6.75" customHeight="1" x14ac:dyDescent="0.2"/>
    <row r="30" spans="1:16" x14ac:dyDescent="0.2">
      <c r="A30" s="78"/>
      <c r="G30" s="79"/>
      <c r="H30" s="79"/>
    </row>
    <row r="31" spans="1:16" x14ac:dyDescent="0.2">
      <c r="A31" s="80" t="s">
        <v>49</v>
      </c>
      <c r="G31" s="79"/>
      <c r="H31" s="79"/>
      <c r="I31" s="79"/>
      <c r="J31" s="79"/>
    </row>
    <row r="32" spans="1:16" ht="15" x14ac:dyDescent="0.25">
      <c r="A32" s="81"/>
      <c r="B32" s="82"/>
      <c r="G32" s="79"/>
      <c r="H32" s="79"/>
      <c r="J32" s="79"/>
    </row>
    <row r="33" spans="1:13" ht="15" x14ac:dyDescent="0.25">
      <c r="A33" s="81"/>
      <c r="B33" s="82"/>
      <c r="G33" s="79"/>
      <c r="H33" s="79"/>
      <c r="J33" s="79"/>
    </row>
    <row r="34" spans="1:13" ht="15" x14ac:dyDescent="0.25">
      <c r="A34" s="81"/>
      <c r="B34" s="82"/>
      <c r="G34" s="79"/>
      <c r="H34" s="79"/>
      <c r="J34" s="79"/>
    </row>
    <row r="35" spans="1:13" ht="15" x14ac:dyDescent="0.25">
      <c r="A35" s="81"/>
      <c r="B35" s="82"/>
      <c r="G35" s="79"/>
      <c r="H35" s="79"/>
      <c r="J35" s="79"/>
    </row>
    <row r="36" spans="1:13" ht="15" x14ac:dyDescent="0.25">
      <c r="A36" s="81"/>
      <c r="B36" s="82"/>
      <c r="G36" s="79"/>
      <c r="H36" s="79"/>
      <c r="J36" s="79"/>
    </row>
    <row r="37" spans="1:13" x14ac:dyDescent="0.2">
      <c r="I37" s="79"/>
      <c r="J37" s="79"/>
      <c r="K37" s="79"/>
      <c r="L37" s="79"/>
    </row>
    <row r="38" spans="1:13" x14ac:dyDescent="0.2">
      <c r="I38" s="79"/>
      <c r="J38" s="79"/>
      <c r="K38" s="79"/>
      <c r="L38" s="79"/>
      <c r="M38" s="79"/>
    </row>
    <row r="39" spans="1:13" x14ac:dyDescent="0.2">
      <c r="L39" s="79"/>
      <c r="M39" s="79"/>
    </row>
    <row r="40" spans="1:13" x14ac:dyDescent="0.2">
      <c r="L40" s="79"/>
      <c r="M40" s="79"/>
    </row>
    <row r="41" spans="1:13" x14ac:dyDescent="0.2">
      <c r="L41" s="79"/>
      <c r="M41" s="79"/>
    </row>
    <row r="42" spans="1:13" x14ac:dyDescent="0.2">
      <c r="L42" s="79"/>
      <c r="M42" s="79"/>
    </row>
    <row r="55" spans="1:1" x14ac:dyDescent="0.2">
      <c r="A55" s="83" t="s">
        <v>50</v>
      </c>
    </row>
  </sheetData>
  <mergeCells count="83">
    <mergeCell ref="B26:D26"/>
    <mergeCell ref="E26:G26"/>
    <mergeCell ref="H26:J26"/>
    <mergeCell ref="K26:M26"/>
    <mergeCell ref="N26:P26"/>
    <mergeCell ref="B24:D24"/>
    <mergeCell ref="E24:G24"/>
    <mergeCell ref="H24:J24"/>
    <mergeCell ref="K24:M24"/>
    <mergeCell ref="N24:P24"/>
    <mergeCell ref="B25:D25"/>
    <mergeCell ref="E25:G25"/>
    <mergeCell ref="H25:J25"/>
    <mergeCell ref="K25:M25"/>
    <mergeCell ref="N25:P25"/>
    <mergeCell ref="B22:D22"/>
    <mergeCell ref="E22:G22"/>
    <mergeCell ref="H22:J22"/>
    <mergeCell ref="K22:M22"/>
    <mergeCell ref="N22:P22"/>
    <mergeCell ref="B23:D23"/>
    <mergeCell ref="E23:G23"/>
    <mergeCell ref="H23:J23"/>
    <mergeCell ref="K23:M23"/>
    <mergeCell ref="N23:P23"/>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2023-07-06T21:42:39Z</dcterms:modified>
</cp:coreProperties>
</file>