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T:\PURCHASING_New\01_Archives\FY2024\"/>
    </mc:Choice>
  </mc:AlternateContent>
  <xr:revisionPtr revIDLastSave="0" documentId="8_{4C5B1CFB-EDA9-4D35-B975-B448AB48B330}" xr6:coauthVersionLast="47" xr6:coauthVersionMax="47" xr10:uidLastSave="{00000000-0000-0000-0000-000000000000}"/>
  <bookViews>
    <workbookView xWindow="-120" yWindow="-120" windowWidth="29040" windowHeight="15840" tabRatio="722" activeTab="7" xr2:uid="{00000000-000D-0000-FFFF-FFFF00000000}"/>
  </bookViews>
  <sheets>
    <sheet name="1" sheetId="2" r:id="rId1"/>
    <sheet name="2" sheetId="3" r:id="rId2"/>
    <sheet name="3" sheetId="5" r:id="rId3"/>
    <sheet name="4" sheetId="9" r:id="rId4"/>
    <sheet name="5" sheetId="10" r:id="rId5"/>
    <sheet name="Pricing Score Calculation" sheetId="13" r:id="rId6"/>
    <sheet name="Summary" sheetId="1" r:id="rId7"/>
    <sheet name="Evaluation" sheetId="14" r:id="rId8"/>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2" l="1"/>
  <c r="D5" i="2"/>
  <c r="D4" i="2"/>
  <c r="D6" i="10"/>
  <c r="D5" i="10"/>
  <c r="D4" i="10"/>
  <c r="D6" i="9"/>
  <c r="D5" i="9"/>
  <c r="D4" i="9"/>
  <c r="D6" i="5"/>
  <c r="D5" i="5"/>
  <c r="D4" i="5"/>
  <c r="D6" i="3"/>
  <c r="D5" i="3"/>
  <c r="D4" i="3"/>
  <c r="A6" i="13"/>
  <c r="A7" i="13"/>
  <c r="A5" i="13"/>
  <c r="F8" i="1" l="1"/>
  <c r="D9" i="1"/>
  <c r="E7" i="1"/>
  <c r="C7" i="1"/>
  <c r="J6" i="10"/>
  <c r="F9" i="1" s="1"/>
  <c r="J5" i="10"/>
  <c r="J4" i="10"/>
  <c r="F7" i="1" s="1"/>
  <c r="J6" i="9"/>
  <c r="E9" i="1" s="1"/>
  <c r="J5" i="9"/>
  <c r="E8" i="1" s="1"/>
  <c r="J4" i="9"/>
  <c r="J6" i="5"/>
  <c r="J5" i="5"/>
  <c r="D8" i="1" s="1"/>
  <c r="J4" i="5"/>
  <c r="D7" i="1" s="1"/>
  <c r="J6" i="3"/>
  <c r="C9" i="1" s="1"/>
  <c r="J5" i="3"/>
  <c r="C8" i="1" s="1"/>
  <c r="J4" i="3"/>
  <c r="J5" i="2" l="1"/>
  <c r="B8" i="1" s="1"/>
  <c r="J6" i="2"/>
  <c r="B9" i="1" s="1"/>
  <c r="J4" i="2"/>
  <c r="B7" i="1" s="1"/>
  <c r="D5" i="13" l="1"/>
  <c r="E5" i="13" s="1"/>
  <c r="E7" i="13" l="1"/>
  <c r="E6" i="13"/>
  <c r="G7" i="1" l="1"/>
  <c r="G8" i="1"/>
  <c r="G9" i="1" l="1"/>
  <c r="A8" i="1"/>
  <c r="A9" i="1"/>
  <c r="A7" i="1"/>
  <c r="H7" i="1" l="1"/>
  <c r="H9" i="1"/>
  <c r="H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813466DC-2A1B-47BB-85F6-991F653E89B7}">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682E59E7-9FD1-4749-B723-8BDE909AE6B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<sst xmlns="http://schemas.openxmlformats.org/spreadsheetml/2006/main" count="105" uniqueCount="53">
  <si>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</si>
  <si>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</si>
  <si>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</si>
  <si>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</si>
  <si>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</si>
  <si>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</si>
  <si>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</si>
  <si>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</si>
  <si>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</si>
  <si>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</si>
  <si>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</si>
  <si>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</si>
  <si>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</si>
  <si>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updated 11/17</t>
  </si>
  <si>
    <t>Rank of Average</t>
  </si>
  <si>
    <t>Average Total Score</t>
  </si>
  <si>
    <t xml:space="preserve">Bidders </t>
  </si>
  <si>
    <t xml:space="preserve">Bidders Amount </t>
  </si>
  <si>
    <t>Lowest cost</t>
  </si>
  <si>
    <t>Score</t>
  </si>
  <si>
    <t>Points</t>
  </si>
  <si>
    <t>Technical</t>
  </si>
  <si>
    <t>RATIO FORMULA:  Points x (Lowest Cost / Bidders Amount)</t>
  </si>
  <si>
    <t>Total</t>
  </si>
  <si>
    <t>NOTE:  Purchasing recommends the ratio formula be used due to the cost difference between the highest and lowest bidder. The lowest cost received is divided by the bidder amount being evaluated and then multipled by the points (30%).  The lowest bidder will receive the full points (Highest Score).</t>
  </si>
  <si>
    <t>MRI Builders</t>
  </si>
  <si>
    <t>Noble</t>
  </si>
  <si>
    <t>Trevino</t>
  </si>
  <si>
    <t xml:space="preserve">RFP730-23081 UHV Facilities Storage Building REBID								</t>
  </si>
  <si>
    <t>University of Houston Evaluation Matrix $1 Million+</t>
  </si>
  <si>
    <t>RFP730-23081 UHV Facilities Storage Building REBID</t>
  </si>
  <si>
    <t>Name</t>
  </si>
  <si>
    <t>Evaluation Due Date</t>
  </si>
  <si>
    <t>6/7/2023 @ 5PM</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</si>
  <si>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</si>
  <si>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</si>
  <si>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</si>
  <si>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</si>
  <si>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</si>
  <si>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</si>
  <si>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</si>
  <si>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</si>
  <si>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</si>
  <si>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</si>
  <si>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Criterion One:  Respondent’s Cost and Delivery Proposal (Section 4.3)
**ONLY PURCHASING WILL EVALUATE COST**</t>
  </si>
  <si>
    <t>Criterion Two: Respondent’s qualifications and experience with a focus on Pre – Engineered Metal Building (Section 4.4)</t>
  </si>
  <si>
    <t>Criterion Three: Respondent’s qualifications and experience of Proposed Construction Team (Section 4.5)</t>
  </si>
  <si>
    <t>CRITERION 4: Respondent’s construction and execution plan (Section 4.6)</t>
  </si>
  <si>
    <t>CRITERION 5: Respondent’s project planning and scheduling (Section 4.7)</t>
  </si>
  <si>
    <t>CRITERION 6:  Respondent’s safety management program (Section 4.8)</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</si>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</sst>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F800]dddd\,\ mmmm\ dd\,\ yyyy"/>
  </numFmts>
  <fonts count="5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color theme="1"/>
      <name val="Arial"/>
      <family val="2"/>
    </font>
    <font>
      <u/>
      <sz val="11"/>
      <color theme="10"/>
      <name val="Calibri"/>
      <family val="2"/>
      <scheme val="minor"/>
    </font>
    <font>
      <b/>
      <u/>
      <sz val="11"/>
      <color theme="10"/>
      <name val="Calibri"/>
      <family val="2"/>
      <scheme val="minor"/>
    </font>
    <font>
      <b/>
      <sz val="8"/>
      <color rgb="FFFF0000"/>
      <name val="Arial"/>
      <family val="2"/>
    </font>
    <font>
      <b/>
      <sz val="8"/>
      <name val="Arial"/>
      <family val="2"/>
    </font>
    <font>
      <b/>
      <sz val="10"/>
      <color rgb="FF000000"/>
      <name val="Arial"/>
      <family val="2"/>
    </font>
    <font>
      <sz val="12"/>
      <color rgb="FF000000"/>
      <name val="Calibri"/>
      <family val="2"/>
      <scheme val="minor"/>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s>
  <borders count="31">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style="hair">
        <color auto="1"/>
      </top>
      <bottom style="hair">
        <color auto="1"/>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17">
    <xf numFmtId="0" fontId="0" fillId="0" borderId="0"/>
    <xf numFmtId="44" fontId="20" fillId="0" borderId="0" applyFont="0" applyFill="0" applyBorder="0" applyAlignment="0" applyProtection="0"/>
    <xf numFmtId="0" fontId="20" fillId="0" borderId="0"/>
    <xf numFmtId="0" fontId="17" fillId="0" borderId="0"/>
    <xf numFmtId="0" fontId="17" fillId="0" borderId="0"/>
    <xf numFmtId="0" fontId="20" fillId="2" borderId="1" applyNumberFormat="0" applyFont="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6" borderId="0" applyNumberFormat="0" applyBorder="0" applyAlignment="0" applyProtection="0"/>
    <xf numFmtId="0" fontId="22" fillId="9" borderId="0" applyNumberFormat="0" applyBorder="0" applyAlignment="0" applyProtection="0"/>
    <xf numFmtId="0" fontId="22" fillId="12" borderId="0" applyNumberFormat="0" applyBorder="0" applyAlignment="0" applyProtection="0"/>
    <xf numFmtId="0" fontId="23" fillId="13"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20" borderId="0" applyNumberFormat="0" applyBorder="0" applyAlignment="0" applyProtection="0"/>
    <xf numFmtId="0" fontId="24" fillId="4" borderId="0" applyNumberFormat="0" applyBorder="0" applyAlignment="0" applyProtection="0"/>
    <xf numFmtId="0" fontId="25" fillId="21" borderId="2" applyNumberFormat="0" applyAlignment="0" applyProtection="0"/>
    <xf numFmtId="0" fontId="26" fillId="22" borderId="3" applyNumberFormat="0" applyAlignment="0" applyProtection="0"/>
    <xf numFmtId="0" fontId="27" fillId="0" borderId="0" applyNumberFormat="0" applyFill="0" applyBorder="0" applyAlignment="0" applyProtection="0"/>
    <xf numFmtId="0" fontId="28" fillId="5" borderId="0" applyNumberFormat="0" applyBorder="0" applyAlignment="0" applyProtection="0"/>
    <xf numFmtId="0" fontId="29" fillId="0" borderId="4"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32" fillId="8" borderId="2" applyNumberFormat="0" applyAlignment="0" applyProtection="0"/>
    <xf numFmtId="0" fontId="33" fillId="0" borderId="7" applyNumberFormat="0" applyFill="0" applyAlignment="0" applyProtection="0"/>
    <xf numFmtId="0" fontId="34" fillId="23" borderId="0" applyNumberFormat="0" applyBorder="0" applyAlignment="0" applyProtection="0"/>
    <xf numFmtId="0" fontId="21" fillId="2" borderId="1" applyNumberFormat="0" applyFont="0" applyAlignment="0" applyProtection="0"/>
    <xf numFmtId="0" fontId="35" fillId="21"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16" fillId="0" borderId="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6" borderId="0" applyNumberFormat="0" applyBorder="0" applyAlignment="0" applyProtection="0"/>
    <xf numFmtId="0" fontId="22" fillId="9" borderId="0" applyNumberFormat="0" applyBorder="0" applyAlignment="0" applyProtection="0"/>
    <xf numFmtId="0" fontId="22" fillId="12" borderId="0" applyNumberFormat="0" applyBorder="0" applyAlignment="0" applyProtection="0"/>
    <xf numFmtId="0" fontId="23" fillId="13"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20" borderId="0" applyNumberFormat="0" applyBorder="0" applyAlignment="0" applyProtection="0"/>
    <xf numFmtId="0" fontId="24" fillId="4" borderId="0" applyNumberFormat="0" applyBorder="0" applyAlignment="0" applyProtection="0"/>
    <xf numFmtId="0" fontId="25" fillId="21" borderId="2" applyNumberFormat="0" applyAlignment="0" applyProtection="0"/>
    <xf numFmtId="0" fontId="26" fillId="22" borderId="3" applyNumberFormat="0" applyAlignment="0" applyProtection="0"/>
    <xf numFmtId="0" fontId="27" fillId="0" borderId="0" applyNumberFormat="0" applyFill="0" applyBorder="0" applyAlignment="0" applyProtection="0"/>
    <xf numFmtId="0" fontId="28" fillId="5" borderId="0" applyNumberFormat="0" applyBorder="0" applyAlignment="0" applyProtection="0"/>
    <xf numFmtId="0" fontId="29" fillId="0" borderId="4"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32" fillId="8" borderId="2" applyNumberFormat="0" applyAlignment="0" applyProtection="0"/>
    <xf numFmtId="0" fontId="33" fillId="0" borderId="7" applyNumberFormat="0" applyFill="0" applyAlignment="0" applyProtection="0"/>
    <xf numFmtId="0" fontId="34" fillId="23" borderId="0" applyNumberFormat="0" applyBorder="0" applyAlignment="0" applyProtection="0"/>
    <xf numFmtId="0" fontId="35" fillId="21"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20" fillId="0" borderId="0"/>
    <xf numFmtId="0" fontId="20" fillId="2" borderId="1" applyNumberFormat="0" applyFont="0" applyAlignment="0" applyProtection="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20" fillId="0" borderId="0"/>
    <xf numFmtId="0" fontId="20" fillId="2" borderId="1" applyNumberFormat="0" applyFont="0" applyAlignment="0" applyProtection="0"/>
    <xf numFmtId="0" fontId="8" fillId="0" borderId="0"/>
    <xf numFmtId="0" fontId="7" fillId="0" borderId="0"/>
    <xf numFmtId="0" fontId="7" fillId="0" borderId="0"/>
    <xf numFmtId="0" fontId="6" fillId="0" borderId="0"/>
    <xf numFmtId="0" fontId="6" fillId="0" borderId="0"/>
    <xf numFmtId="44" fontId="21" fillId="0" borderId="0" applyFont="0" applyFill="0" applyBorder="0" applyAlignment="0" applyProtection="0"/>
    <xf numFmtId="0" fontId="5" fillId="0" borderId="0"/>
    <xf numFmtId="43" fontId="20" fillId="0" borderId="0" applyFont="0" applyFill="0" applyBorder="0" applyAlignment="0" applyProtection="0"/>
    <xf numFmtId="0" fontId="4" fillId="0" borderId="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50" fillId="0" borderId="0" applyNumberFormat="0" applyFill="0" applyBorder="0" applyAlignment="0" applyProtection="0"/>
  </cellStyleXfs>
  <cellXfs count="97">
    <xf numFmtId="0" fontId="0" fillId="0" borderId="0" xfId="0"/>
    <xf numFmtId="0" fontId="18" fillId="0" borderId="0" xfId="0" applyFont="1"/>
    <xf numFmtId="0" fontId="20" fillId="0" borderId="0" xfId="0" applyFont="1"/>
    <xf numFmtId="0" fontId="18" fillId="0" borderId="0" xfId="0" applyFont="1" applyAlignment="1">
      <alignment horizontal="left"/>
    </xf>
    <xf numFmtId="0" fontId="42" fillId="0" borderId="0" xfId="0" applyFont="1" applyAlignment="1">
      <alignment horizontal="left"/>
    </xf>
    <xf numFmtId="0" fontId="42" fillId="26" borderId="0" xfId="0" applyFont="1" applyFill="1"/>
    <xf numFmtId="0" fontId="43" fillId="26" borderId="0" xfId="0" applyFont="1" applyFill="1"/>
    <xf numFmtId="0" fontId="19" fillId="26" borderId="0" xfId="0" applyFont="1" applyFill="1"/>
    <xf numFmtId="0" fontId="18" fillId="26" borderId="0" xfId="0" applyFont="1" applyFill="1"/>
    <xf numFmtId="0" fontId="18" fillId="26" borderId="0" xfId="0" applyFont="1" applyFill="1" applyAlignment="1">
      <alignment horizontal="left" vertical="center"/>
    </xf>
    <xf numFmtId="0" fontId="18" fillId="26" borderId="0" xfId="0" applyFont="1" applyFill="1" applyAlignment="1">
      <alignment horizontal="right" textRotation="90" wrapText="1"/>
    </xf>
    <xf numFmtId="0" fontId="18" fillId="26" borderId="0" xfId="0" applyFont="1" applyFill="1" applyAlignment="1">
      <alignment horizontal="center" vertical="center"/>
    </xf>
    <xf numFmtId="0" fontId="19" fillId="26" borderId="11" xfId="0" applyFont="1" applyFill="1" applyBorder="1" applyAlignment="1">
      <alignment horizontal="left"/>
    </xf>
    <xf numFmtId="0" fontId="44" fillId="26" borderId="0" xfId="0" applyFont="1" applyFill="1"/>
    <xf numFmtId="0" fontId="46" fillId="0" borderId="0" xfId="98" applyFont="1"/>
    <xf numFmtId="0" fontId="42" fillId="26" borderId="0" xfId="0" applyFont="1" applyFill="1" applyAlignment="1">
      <alignment horizontal="right"/>
    </xf>
    <xf numFmtId="2" fontId="0" fillId="0" borderId="0" xfId="0" applyNumberFormat="1"/>
    <xf numFmtId="0" fontId="18" fillId="26" borderId="13" xfId="0" applyFont="1" applyFill="1" applyBorder="1" applyAlignment="1">
      <alignment horizontal="right" textRotation="90" wrapText="1"/>
    </xf>
    <xf numFmtId="4" fontId="19" fillId="26" borderId="12" xfId="0" applyNumberFormat="1" applyFont="1" applyFill="1" applyBorder="1" applyAlignment="1">
      <alignment horizontal="right"/>
    </xf>
    <xf numFmtId="4" fontId="19" fillId="26" borderId="21" xfId="0" applyNumberFormat="1" applyFont="1" applyFill="1" applyBorder="1" applyAlignment="1">
      <alignment horizontal="right"/>
    </xf>
    <xf numFmtId="0" fontId="46" fillId="0" borderId="20" xfId="98" applyFont="1" applyBorder="1" applyAlignment="1">
      <alignment vertical="center"/>
    </xf>
    <xf numFmtId="44" fontId="41" fillId="24" borderId="0" xfId="105" applyFont="1" applyFill="1"/>
    <xf numFmtId="2" fontId="19" fillId="26" borderId="11" xfId="0" applyNumberFormat="1" applyFont="1" applyFill="1" applyBorder="1"/>
    <xf numFmtId="0" fontId="19" fillId="24" borderId="0" xfId="0" applyFont="1" applyFill="1"/>
    <xf numFmtId="0" fontId="40" fillId="24" borderId="12" xfId="0" applyFont="1" applyFill="1" applyBorder="1" applyAlignment="1">
      <alignment horizontal="right"/>
    </xf>
    <xf numFmtId="0" fontId="39" fillId="26" borderId="13" xfId="0" applyFont="1" applyFill="1" applyBorder="1" applyAlignment="1">
      <alignment horizontal="right" textRotation="90" wrapText="1"/>
    </xf>
    <xf numFmtId="0" fontId="40" fillId="26" borderId="12" xfId="0" applyFont="1" applyFill="1" applyBorder="1" applyAlignment="1">
      <alignment horizontal="right"/>
    </xf>
    <xf numFmtId="2" fontId="20" fillId="0" borderId="0" xfId="98" applyNumberFormat="1"/>
    <xf numFmtId="0" fontId="19" fillId="24" borderId="11" xfId="0" applyFont="1" applyFill="1" applyBorder="1" applyAlignment="1">
      <alignment horizontal="left"/>
    </xf>
    <xf numFmtId="2" fontId="19" fillId="24" borderId="11" xfId="0" applyNumberFormat="1" applyFont="1" applyFill="1" applyBorder="1"/>
    <xf numFmtId="4" fontId="19" fillId="24" borderId="21" xfId="0" applyNumberFormat="1" applyFont="1" applyFill="1" applyBorder="1" applyAlignment="1">
      <alignment horizontal="right"/>
    </xf>
    <xf numFmtId="0" fontId="46" fillId="0" borderId="10" xfId="110" applyFont="1" applyBorder="1" applyAlignment="1">
      <alignment horizontal="right"/>
    </xf>
    <xf numFmtId="0" fontId="48" fillId="0" borderId="10" xfId="110" applyFont="1" applyBorder="1" applyAlignment="1">
      <alignment horizontal="right"/>
    </xf>
    <xf numFmtId="0" fontId="47" fillId="0" borderId="0" xfId="98" applyFont="1"/>
    <xf numFmtId="0" fontId="20" fillId="0" borderId="0" xfId="98"/>
    <xf numFmtId="0" fontId="46" fillId="0" borderId="0" xfId="98" applyFont="1" applyAlignment="1">
      <alignment horizontal="left"/>
    </xf>
    <xf numFmtId="0" fontId="45" fillId="0" borderId="10" xfId="110" applyFont="1" applyBorder="1" applyAlignment="1">
      <alignment horizontal="center"/>
    </xf>
    <xf numFmtId="1" fontId="20" fillId="0" borderId="22" xfId="1" applyNumberFormat="1" applyFont="1" applyBorder="1" applyAlignment="1">
      <alignment horizontal="center" vertical="center"/>
    </xf>
    <xf numFmtId="1" fontId="20" fillId="0" borderId="0" xfId="1" applyNumberFormat="1" applyFont="1" applyAlignment="1">
      <alignment horizontal="center" vertical="center"/>
    </xf>
    <xf numFmtId="44" fontId="41" fillId="0" borderId="22" xfId="105" applyFont="1" applyBorder="1" applyAlignment="1">
      <alignment horizontal="center" vertical="center"/>
    </xf>
    <xf numFmtId="44" fontId="41" fillId="0" borderId="0" xfId="105" applyFont="1" applyAlignment="1">
      <alignment horizontal="center" vertical="center"/>
    </xf>
    <xf numFmtId="0" fontId="46" fillId="24" borderId="20" xfId="98" applyFont="1" applyFill="1" applyBorder="1" applyAlignment="1">
      <alignment horizontal="left" vertical="center"/>
    </xf>
    <xf numFmtId="0" fontId="0" fillId="24" borderId="0" xfId="0" applyFill="1" applyAlignment="1">
      <alignment horizontal="left" wrapText="1"/>
    </xf>
    <xf numFmtId="164" fontId="45" fillId="25" borderId="19" xfId="107" applyNumberFormat="1" applyFont="1" applyFill="1" applyBorder="1" applyAlignment="1">
      <alignment horizontal="left" vertical="center" wrapText="1"/>
    </xf>
    <xf numFmtId="164" fontId="45" fillId="25" borderId="17" xfId="107" applyNumberFormat="1" applyFont="1" applyFill="1" applyBorder="1" applyAlignment="1">
      <alignment horizontal="left" vertical="center" wrapText="1"/>
    </xf>
    <xf numFmtId="164" fontId="45" fillId="25" borderId="15" xfId="107" applyNumberFormat="1" applyFont="1" applyFill="1" applyBorder="1" applyAlignment="1">
      <alignment horizontal="left" vertical="center" wrapText="1"/>
    </xf>
    <xf numFmtId="164" fontId="45" fillId="25" borderId="19" xfId="107" applyNumberFormat="1" applyFont="1" applyFill="1" applyBorder="1" applyAlignment="1">
      <alignment horizontal="right" vertical="center" wrapText="1"/>
    </xf>
    <xf numFmtId="164" fontId="45" fillId="25" borderId="17" xfId="107" applyNumberFormat="1" applyFont="1" applyFill="1" applyBorder="1" applyAlignment="1">
      <alignment horizontal="right" vertical="center" wrapText="1"/>
    </xf>
    <xf numFmtId="164" fontId="45" fillId="25" borderId="15" xfId="107" applyNumberFormat="1" applyFont="1" applyFill="1" applyBorder="1" applyAlignment="1">
      <alignment horizontal="right" vertical="center" wrapText="1"/>
    </xf>
    <xf numFmtId="164" fontId="45" fillId="25" borderId="18" xfId="107" applyNumberFormat="1" applyFont="1" applyFill="1" applyBorder="1" applyAlignment="1">
      <alignment horizontal="right" vertical="center" wrapText="1"/>
    </xf>
    <xf numFmtId="164" fontId="45" fillId="25" borderId="16" xfId="107" applyNumberFormat="1" applyFont="1" applyFill="1" applyBorder="1" applyAlignment="1">
      <alignment horizontal="right" vertical="center" wrapText="1"/>
    </xf>
    <xf numFmtId="164" fontId="45" fillId="25" borderId="14" xfId="107" applyNumberFormat="1" applyFont="1" applyFill="1" applyBorder="1" applyAlignment="1">
      <alignment horizontal="right" vertical="center" wrapText="1"/>
    </xf>
    <xf numFmtId="0" fontId="42" fillId="0" borderId="0" xfId="0" applyFont="1" applyAlignment="1">
      <alignment horizontal="left"/>
    </xf>
    <xf numFmtId="0" fontId="18" fillId="26" borderId="0" xfId="98" applyFont="1" applyFill="1" applyAlignment="1">
      <alignment horizontal="left" wrapText="1"/>
    </xf>
    <xf numFmtId="0" fontId="18" fillId="26" borderId="0" xfId="98" applyFont="1" applyFill="1" applyAlignment="1">
      <alignment wrapText="1"/>
    </xf>
    <xf numFmtId="0" fontId="20" fillId="26" borderId="0" xfId="98" applyFill="1"/>
    <xf numFmtId="0" fontId="18" fillId="0" borderId="0" xfId="98" applyFont="1" applyAlignment="1">
      <alignment horizontal="left"/>
    </xf>
    <xf numFmtId="0" fontId="19" fillId="26" borderId="0" xfId="98" applyFont="1" applyFill="1"/>
    <xf numFmtId="0" fontId="45" fillId="26" borderId="0" xfId="115" applyFont="1" applyFill="1" applyAlignment="1">
      <alignment horizontal="left"/>
    </xf>
    <xf numFmtId="0" fontId="20" fillId="24" borderId="0" xfId="115" applyFont="1" applyFill="1" applyAlignment="1">
      <alignment horizontal="center"/>
    </xf>
    <xf numFmtId="165" fontId="49" fillId="0" borderId="0" xfId="115" applyNumberFormat="1" applyFont="1" applyAlignment="1">
      <alignment horizontal="center"/>
    </xf>
    <xf numFmtId="0" fontId="49" fillId="26" borderId="0" xfId="115" applyFont="1" applyFill="1"/>
    <xf numFmtId="0" fontId="51" fillId="26" borderId="0" xfId="116" applyFont="1" applyFill="1" applyAlignment="1">
      <alignment horizontal="left" wrapText="1"/>
    </xf>
    <xf numFmtId="0" fontId="51" fillId="26" borderId="0" xfId="116" applyFont="1" applyFill="1" applyAlignment="1">
      <alignment wrapText="1"/>
    </xf>
    <xf numFmtId="0" fontId="20" fillId="24" borderId="20" xfId="98" applyFill="1" applyBorder="1" applyAlignment="1">
      <alignment horizontal="center" wrapText="1"/>
    </xf>
    <xf numFmtId="0" fontId="41" fillId="26" borderId="0" xfId="98" applyFont="1" applyFill="1" applyAlignment="1">
      <alignment horizontal="left" wrapText="1"/>
    </xf>
    <xf numFmtId="0" fontId="51" fillId="26" borderId="0" xfId="116" applyFont="1" applyFill="1" applyAlignment="1">
      <alignment horizontal="left"/>
    </xf>
    <xf numFmtId="0" fontId="51" fillId="26" borderId="0" xfId="116" applyFont="1" applyFill="1" applyAlignment="1"/>
    <xf numFmtId="0" fontId="51" fillId="26" borderId="0" xfId="116" applyFont="1" applyFill="1" applyAlignment="1">
      <alignment horizontal="left"/>
    </xf>
    <xf numFmtId="0" fontId="20" fillId="26" borderId="0" xfId="98" applyFill="1" applyAlignment="1">
      <alignment horizontal="center"/>
    </xf>
    <xf numFmtId="0" fontId="46" fillId="27" borderId="23" xfId="98" applyFont="1" applyFill="1" applyBorder="1" applyAlignment="1">
      <alignment horizontal="left"/>
    </xf>
    <xf numFmtId="0" fontId="46" fillId="27" borderId="22" xfId="98" applyFont="1" applyFill="1" applyBorder="1" applyAlignment="1">
      <alignment horizontal="left"/>
    </xf>
    <xf numFmtId="0" fontId="46" fillId="27" borderId="24" xfId="98" applyFont="1" applyFill="1" applyBorder="1" applyAlignment="1">
      <alignment horizontal="left"/>
    </xf>
    <xf numFmtId="0" fontId="52" fillId="26" borderId="23" xfId="98" applyFont="1" applyFill="1" applyBorder="1" applyAlignment="1">
      <alignment horizontal="left" vertical="top" wrapText="1"/>
    </xf>
    <xf numFmtId="0" fontId="44" fillId="26" borderId="22" xfId="98" applyFont="1" applyFill="1" applyBorder="1" applyAlignment="1">
      <alignment horizontal="left" vertical="top" wrapText="1"/>
    </xf>
    <xf numFmtId="0" fontId="44" fillId="26" borderId="24" xfId="98" applyFont="1" applyFill="1" applyBorder="1" applyAlignment="1">
      <alignment horizontal="left" vertical="top" wrapText="1"/>
    </xf>
    <xf numFmtId="0" fontId="44" fillId="26" borderId="23" xfId="98" applyFont="1" applyFill="1" applyBorder="1" applyAlignment="1">
      <alignment horizontal="left" vertical="top" wrapText="1"/>
    </xf>
    <xf numFmtId="0" fontId="53" fillId="26" borderId="0" xfId="98" applyFont="1" applyFill="1" applyAlignment="1">
      <alignment wrapText="1"/>
    </xf>
    <xf numFmtId="0" fontId="53" fillId="25" borderId="25" xfId="98" applyFont="1" applyFill="1" applyBorder="1" applyAlignment="1">
      <alignment horizontal="center" wrapText="1"/>
    </xf>
    <xf numFmtId="0" fontId="53" fillId="25" borderId="26" xfId="98" applyFont="1" applyFill="1" applyBorder="1" applyAlignment="1">
      <alignment horizontal="center" wrapText="1"/>
    </xf>
    <xf numFmtId="0" fontId="53" fillId="25" borderId="27" xfId="98" applyFont="1" applyFill="1" applyBorder="1" applyAlignment="1">
      <alignment horizontal="center" wrapText="1"/>
    </xf>
    <xf numFmtId="0" fontId="53" fillId="26" borderId="0" xfId="98" applyFont="1" applyFill="1" applyAlignment="1">
      <alignment horizontal="center" wrapText="1"/>
    </xf>
    <xf numFmtId="0" fontId="41" fillId="26" borderId="28" xfId="98" applyFont="1" applyFill="1" applyBorder="1" applyAlignment="1">
      <alignment wrapText="1"/>
    </xf>
    <xf numFmtId="0" fontId="20" fillId="24" borderId="21" xfId="98" applyFill="1" applyBorder="1" applyAlignment="1">
      <alignment horizontal="center"/>
    </xf>
    <xf numFmtId="0" fontId="20" fillId="24" borderId="28" xfId="98" applyFill="1" applyBorder="1" applyAlignment="1">
      <alignment horizontal="center"/>
    </xf>
    <xf numFmtId="0" fontId="20" fillId="24" borderId="29" xfId="98" applyFill="1" applyBorder="1" applyAlignment="1">
      <alignment horizontal="center"/>
    </xf>
    <xf numFmtId="0" fontId="20" fillId="28" borderId="0" xfId="98" applyFill="1"/>
    <xf numFmtId="0" fontId="20" fillId="28" borderId="30" xfId="98" applyFill="1" applyBorder="1"/>
    <xf numFmtId="0" fontId="20" fillId="26" borderId="10" xfId="98" applyFill="1" applyBorder="1"/>
    <xf numFmtId="0" fontId="48" fillId="26" borderId="0" xfId="98" applyFont="1" applyFill="1"/>
    <xf numFmtId="0" fontId="20" fillId="26" borderId="0" xfId="98" applyFill="1" applyAlignment="1">
      <alignment wrapText="1"/>
    </xf>
    <xf numFmtId="0" fontId="54" fillId="0" borderId="0" xfId="115" applyFont="1" applyAlignment="1">
      <alignment horizontal="left"/>
    </xf>
    <xf numFmtId="0" fontId="55" fillId="26" borderId="0" xfId="115" applyFont="1" applyFill="1"/>
    <xf numFmtId="0" fontId="41" fillId="26" borderId="0" xfId="98" applyFont="1" applyFill="1"/>
    <xf numFmtId="0" fontId="50" fillId="26" borderId="0" xfId="116" applyFill="1"/>
    <xf numFmtId="0" fontId="55" fillId="26" borderId="0" xfId="115" applyFont="1" applyFill="1" applyAlignment="1">
      <alignment vertical="center"/>
    </xf>
    <xf numFmtId="0" fontId="44" fillId="26" borderId="0" xfId="98" applyFont="1" applyFill="1"/>
  </cellXfs>
  <cellStyles count="117">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omma 2" xfId="107" xr:uid="{00000000-0005-0000-0000-000036000000}"/>
    <cellStyle name="Currency" xfId="105" builtinId="4"/>
    <cellStyle name="Currency 2" xfId="1" xr:uid="{00000000-0005-0000-0000-000038000000}"/>
    <cellStyle name="Explanatory Text 2" xfId="75" xr:uid="{00000000-0005-0000-0000-000039000000}"/>
    <cellStyle name="Explanatory Text 3" xfId="33" xr:uid="{00000000-0005-0000-0000-00003A000000}"/>
    <cellStyle name="Good 2" xfId="76" xr:uid="{00000000-0005-0000-0000-00003C000000}"/>
    <cellStyle name="Good 3" xfId="34" xr:uid="{00000000-0005-0000-0000-00003D000000}"/>
    <cellStyle name="Heading 1 2" xfId="77" xr:uid="{00000000-0005-0000-0000-00003E000000}"/>
    <cellStyle name="Heading 1 3" xfId="35" xr:uid="{00000000-0005-0000-0000-00003F000000}"/>
    <cellStyle name="Heading 2 2" xfId="78" xr:uid="{00000000-0005-0000-0000-000040000000}"/>
    <cellStyle name="Heading 2 3" xfId="36" xr:uid="{00000000-0005-0000-0000-000041000000}"/>
    <cellStyle name="Heading 3 2" xfId="79" xr:uid="{00000000-0005-0000-0000-000042000000}"/>
    <cellStyle name="Heading 3 3" xfId="37" xr:uid="{00000000-0005-0000-0000-000043000000}"/>
    <cellStyle name="Heading 4 2" xfId="80" xr:uid="{00000000-0005-0000-0000-000044000000}"/>
    <cellStyle name="Heading 4 3" xfId="38" xr:uid="{00000000-0005-0000-0000-000045000000}"/>
    <cellStyle name="Hyperlink" xfId="116" builtinId="8"/>
    <cellStyle name="Input 2" xfId="81" xr:uid="{00000000-0005-0000-0000-000046000000}"/>
    <cellStyle name="Input 3" xfId="39" xr:uid="{00000000-0005-0000-0000-000047000000}"/>
    <cellStyle name="Linked Cell 2" xfId="82" xr:uid="{00000000-0005-0000-0000-000048000000}"/>
    <cellStyle name="Linked Cell 3" xfId="40" xr:uid="{00000000-0005-0000-0000-000049000000}"/>
    <cellStyle name="Neutral 2" xfId="83" xr:uid="{00000000-0005-0000-0000-00004A000000}"/>
    <cellStyle name="Neutral 3" xfId="41" xr:uid="{00000000-0005-0000-0000-00004B000000}"/>
    <cellStyle name="Normal" xfId="0" builtinId="0"/>
    <cellStyle name="Normal 10" xfId="115" xr:uid="{D4A86371-1421-449E-A2AA-BA429358338F}"/>
    <cellStyle name="Normal 2" xfId="2" xr:uid="{00000000-0005-0000-0000-00004D000000}"/>
    <cellStyle name="Normal 3" xfId="3" xr:uid="{00000000-0005-0000-0000-00004E000000}"/>
    <cellStyle name="Normal 3 2" xfId="88" xr:uid="{00000000-0005-0000-0000-00004F000000}"/>
    <cellStyle name="Normal 3 3" xfId="97" xr:uid="{00000000-0005-0000-0000-000050000000}"/>
    <cellStyle name="Normal 3 3 2" xfId="108" xr:uid="{00000000-0005-0000-0000-000051000000}"/>
    <cellStyle name="Normal 3 4" xfId="106" xr:uid="{00000000-0005-0000-0000-000052000000}"/>
    <cellStyle name="Normal 4" xfId="4" xr:uid="{00000000-0005-0000-0000-000053000000}"/>
    <cellStyle name="Normal 4 10" xfId="100" xr:uid="{00000000-0005-0000-0000-000054000000}"/>
    <cellStyle name="Normal 4 11" xfId="102" xr:uid="{00000000-0005-0000-0000-000055000000}"/>
    <cellStyle name="Normal 4 12" xfId="104" xr:uid="{00000000-0005-0000-0000-000056000000}"/>
    <cellStyle name="Normal 4 13" xfId="110" xr:uid="{AE863299-D279-430E-A606-5108F1B750B0}"/>
    <cellStyle name="Normal 4 14" xfId="113" xr:uid="{B14C44E3-095C-4784-994B-30DAE5495EF0}"/>
    <cellStyle name="Normal 4 2" xfId="47" xr:uid="{00000000-0005-0000-0000-000057000000}"/>
    <cellStyle name="Normal 4 3" xfId="90" xr:uid="{00000000-0005-0000-0000-000058000000}"/>
    <cellStyle name="Normal 4 4" xfId="91" xr:uid="{00000000-0005-0000-0000-000059000000}"/>
    <cellStyle name="Normal 4 5" xfId="92" xr:uid="{00000000-0005-0000-0000-00005A000000}"/>
    <cellStyle name="Normal 4 6" xfId="93" xr:uid="{00000000-0005-0000-0000-00005B000000}"/>
    <cellStyle name="Normal 4 7" xfId="94" xr:uid="{00000000-0005-0000-0000-00005C000000}"/>
    <cellStyle name="Normal 4 8" xfId="95" xr:uid="{00000000-0005-0000-0000-00005D000000}"/>
    <cellStyle name="Normal 4 9" xfId="96" xr:uid="{00000000-0005-0000-0000-00005E000000}"/>
    <cellStyle name="Normal 5" xfId="98" xr:uid="{00000000-0005-0000-0000-00005F000000}"/>
    <cellStyle name="Normal 6" xfId="101" xr:uid="{00000000-0005-0000-0000-000060000000}"/>
    <cellStyle name="Normal 7" xfId="103" xr:uid="{00000000-0005-0000-0000-000061000000}"/>
    <cellStyle name="Normal 8" xfId="109" xr:uid="{755F131C-0DD0-44AA-9B4E-A4ED89CEFBD7}"/>
    <cellStyle name="Normal 9" xfId="112" xr:uid="{9A3BDDD4-E69B-483D-81E1-3C14978269D9}"/>
    <cellStyle name="Note 2" xfId="5" xr:uid="{00000000-0005-0000-0000-000062000000}"/>
    <cellStyle name="Note 3" xfId="89" xr:uid="{00000000-0005-0000-0000-000063000000}"/>
    <cellStyle name="Note 4" xfId="42" xr:uid="{00000000-0005-0000-0000-000064000000}"/>
    <cellStyle name="Note 4 2" xfId="99" xr:uid="{00000000-0005-0000-0000-000065000000}"/>
    <cellStyle name="Output 2" xfId="84" xr:uid="{00000000-0005-0000-0000-000066000000}"/>
    <cellStyle name="Output 3" xfId="43" xr:uid="{00000000-0005-0000-0000-000067000000}"/>
    <cellStyle name="Percent 2" xfId="111" xr:uid="{F83C104E-9E22-4815-BD74-ACC20E940C90}"/>
    <cellStyle name="Percent 3" xfId="114" xr:uid="{FF195547-FE75-4F95-8325-EB40420A0B8D}"/>
    <cellStyle name="Title 2" xfId="85" xr:uid="{00000000-0005-0000-0000-000068000000}"/>
    <cellStyle name="Title 3" xfId="44" xr:uid="{00000000-0005-0000-0000-000069000000}"/>
    <cellStyle name="Total 2" xfId="86" xr:uid="{00000000-0005-0000-0000-00006A000000}"/>
    <cellStyle name="Total 3" xfId="45" xr:uid="{00000000-0005-0000-0000-00006B000000}"/>
    <cellStyle name="Warning Text 2" xfId="87" xr:uid="{00000000-0005-0000-0000-00006C000000}"/>
    <cellStyle name="Warning Text 3" xfId="46" xr:uid="{00000000-0005-0000-0000-00006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EC23D5FE-7A1C-4691-815C-1B974B081AA2}"/>
            </a:ext>
          </a:extLst>
        </xdr:cNvPr>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J6"/>
  <sheetViews>
    <sheetView workbookViewId="0">
      <selection activeCell="J25" sqref="J25"/>
    </sheetView>
  </sheetViews>
  <sheetFormatPr defaultRowHeight="12.75" x14ac:dyDescent="0.2"/>
  <cols>
    <col min="1" max="3" width="9.42578125" customWidth="1"/>
    <col min="4" max="9" width="8.85546875" customWidth="1"/>
    <col min="10" max="10" width="15" bestFit="1" customWidth="1"/>
  </cols>
  <sheetData>
    <row r="1" spans="1:10" ht="15.75" x14ac:dyDescent="0.25">
      <c r="A1" s="4" t="s">
        <v>0</v>
      </c>
      <c r="B1" s="3"/>
      <c r="C1" s="3"/>
      <c r="D1" s="3"/>
      <c r="E1" s="1"/>
      <c r="F1" s="1"/>
      <c r="G1" s="1"/>
      <c r="H1" s="1"/>
      <c r="I1" s="1"/>
      <c r="J1" s="1"/>
    </row>
    <row r="2" spans="1:10" ht="15.75" x14ac:dyDescent="0.25">
      <c r="A2" s="1"/>
    </row>
    <row r="3" spans="1:10" s="2" customFormat="1" x14ac:dyDescent="0.2">
      <c r="A3" s="36"/>
      <c r="B3" s="36"/>
      <c r="C3" s="36"/>
      <c r="D3" s="31" t="s">
        <v>6</v>
      </c>
      <c r="E3" s="31" t="s">
        <v>7</v>
      </c>
      <c r="F3" s="31" t="s">
        <v>8</v>
      </c>
      <c r="G3" s="31" t="s">
        <v>9</v>
      </c>
      <c r="H3" s="31" t="s">
        <v>10</v>
      </c>
      <c r="I3" s="31" t="s">
        <v>11</v>
      </c>
      <c r="J3" s="32" t="s">
        <v>23</v>
      </c>
    </row>
    <row r="4" spans="1:10" x14ac:dyDescent="0.2">
      <c r="A4" s="35" t="s">
        <v>25</v>
      </c>
      <c r="B4" s="35"/>
      <c r="C4" s="35"/>
      <c r="D4" s="27">
        <f>'Pricing Score Calculation'!E5</f>
        <v>20.275162279365418</v>
      </c>
      <c r="E4" s="34">
        <v>12</v>
      </c>
      <c r="F4" s="34">
        <v>14</v>
      </c>
      <c r="G4" s="34">
        <v>3</v>
      </c>
      <c r="H4" s="34">
        <v>2</v>
      </c>
      <c r="I4" s="34">
        <v>1</v>
      </c>
      <c r="J4" s="33">
        <f>SUM(D4:I4)</f>
        <v>52.275162279365418</v>
      </c>
    </row>
    <row r="5" spans="1:10" x14ac:dyDescent="0.2">
      <c r="A5" s="35" t="s">
        <v>26</v>
      </c>
      <c r="B5" s="35"/>
      <c r="C5" s="35"/>
      <c r="D5" s="27">
        <f>'Pricing Score Calculation'!E6</f>
        <v>19.684135669386208</v>
      </c>
      <c r="E5" s="34">
        <v>18</v>
      </c>
      <c r="F5" s="34">
        <v>16</v>
      </c>
      <c r="G5" s="34">
        <v>12</v>
      </c>
      <c r="H5" s="34">
        <v>8</v>
      </c>
      <c r="I5" s="34">
        <v>4</v>
      </c>
      <c r="J5" s="33">
        <f t="shared" ref="J5:J6" si="0">SUM(D5:I5)</f>
        <v>77.684135669386208</v>
      </c>
    </row>
    <row r="6" spans="1:10" x14ac:dyDescent="0.2">
      <c r="A6" s="35" t="s">
        <v>27</v>
      </c>
      <c r="B6" s="35"/>
      <c r="C6" s="35"/>
      <c r="D6" s="27">
        <f>'Pricing Score Calculation'!E7</f>
        <v>30</v>
      </c>
      <c r="E6" s="34">
        <v>16</v>
      </c>
      <c r="F6" s="34">
        <v>16</v>
      </c>
      <c r="G6" s="34">
        <v>12</v>
      </c>
      <c r="H6" s="34">
        <v>8</v>
      </c>
      <c r="I6" s="34">
        <v>4</v>
      </c>
      <c r="J6" s="33">
        <f t="shared" si="0"/>
        <v>86</v>
      </c>
    </row>
  </sheetData>
  <mergeCells count="4">
    <mergeCell ref="A5:C5"/>
    <mergeCell ref="A6:C6"/>
    <mergeCell ref="A3:C3"/>
    <mergeCell ref="A4:C4"/>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6"/>
  <sheetViews>
    <sheetView workbookViewId="0">
      <selection activeCell="D4" sqref="D4:D6"/>
    </sheetView>
  </sheetViews>
  <sheetFormatPr defaultRowHeight="12.75" x14ac:dyDescent="0.2"/>
  <cols>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36"/>
      <c r="B3" s="36"/>
      <c r="C3" s="36"/>
      <c r="D3" s="31" t="s">
        <v>6</v>
      </c>
      <c r="E3" s="31" t="s">
        <v>7</v>
      </c>
      <c r="F3" s="31" t="s">
        <v>8</v>
      </c>
      <c r="G3" s="31" t="s">
        <v>9</v>
      </c>
      <c r="H3" s="31" t="s">
        <v>10</v>
      </c>
      <c r="I3" s="31" t="s">
        <v>11</v>
      </c>
      <c r="J3" s="32" t="s">
        <v>23</v>
      </c>
      <c r="K3" s="2"/>
      <c r="L3" s="2"/>
      <c r="M3" s="2"/>
      <c r="N3" s="2"/>
      <c r="O3" s="2"/>
      <c r="P3" s="2"/>
      <c r="Q3" s="2"/>
    </row>
    <row r="4" spans="1:17" x14ac:dyDescent="0.2">
      <c r="A4" s="35" t="s">
        <v>25</v>
      </c>
      <c r="B4" s="35"/>
      <c r="C4" s="35"/>
      <c r="D4" s="27">
        <f>'Pricing Score Calculation'!E5</f>
        <v>20.275162279365418</v>
      </c>
      <c r="E4" s="34">
        <v>16</v>
      </c>
      <c r="F4" s="34">
        <v>18</v>
      </c>
      <c r="G4" s="34">
        <v>3</v>
      </c>
      <c r="H4" s="34">
        <v>2</v>
      </c>
      <c r="I4" s="34">
        <v>1</v>
      </c>
      <c r="J4" s="33">
        <f>SUM(D4:I4)</f>
        <v>60.275162279365418</v>
      </c>
    </row>
    <row r="5" spans="1:17" x14ac:dyDescent="0.2">
      <c r="A5" s="35" t="s">
        <v>26</v>
      </c>
      <c r="B5" s="35"/>
      <c r="C5" s="35"/>
      <c r="D5" s="27">
        <f>'Pricing Score Calculation'!E6</f>
        <v>19.684135669386208</v>
      </c>
      <c r="E5" s="34">
        <v>18</v>
      </c>
      <c r="F5" s="34">
        <v>18</v>
      </c>
      <c r="G5" s="34">
        <v>12.899999999999999</v>
      </c>
      <c r="H5" s="34">
        <v>9.1999999999999993</v>
      </c>
      <c r="I5" s="34">
        <v>4</v>
      </c>
      <c r="J5" s="33">
        <f t="shared" ref="J5:J6" si="0">SUM(D5:I5)</f>
        <v>81.784135669386202</v>
      </c>
    </row>
    <row r="6" spans="1:17" x14ac:dyDescent="0.2">
      <c r="A6" s="35" t="s">
        <v>27</v>
      </c>
      <c r="B6" s="35"/>
      <c r="C6" s="35"/>
      <c r="D6" s="27">
        <f>'Pricing Score Calculation'!E7</f>
        <v>30</v>
      </c>
      <c r="E6" s="34">
        <v>17.600000000000001</v>
      </c>
      <c r="F6" s="34">
        <v>18.399999999999999</v>
      </c>
      <c r="G6" s="34">
        <v>12.600000000000001</v>
      </c>
      <c r="H6" s="34">
        <v>8.8000000000000007</v>
      </c>
      <c r="I6" s="34">
        <v>4</v>
      </c>
      <c r="J6" s="33">
        <f t="shared" si="0"/>
        <v>91.399999999999991</v>
      </c>
    </row>
  </sheetData>
  <mergeCells count="4">
    <mergeCell ref="A6:C6"/>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6"/>
  <sheetViews>
    <sheetView workbookViewId="0">
      <selection activeCell="D4" sqref="D4:D6"/>
    </sheetView>
  </sheetViews>
  <sheetFormatPr defaultRowHeight="12.75" x14ac:dyDescent="0.2"/>
  <cols>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36"/>
      <c r="B3" s="36"/>
      <c r="C3" s="36"/>
      <c r="D3" s="31" t="s">
        <v>6</v>
      </c>
      <c r="E3" s="31" t="s">
        <v>7</v>
      </c>
      <c r="F3" s="31" t="s">
        <v>8</v>
      </c>
      <c r="G3" s="31" t="s">
        <v>9</v>
      </c>
      <c r="H3" s="31" t="s">
        <v>10</v>
      </c>
      <c r="I3" s="31" t="s">
        <v>11</v>
      </c>
      <c r="J3" s="32" t="s">
        <v>23</v>
      </c>
      <c r="K3" s="2"/>
      <c r="L3" s="2"/>
      <c r="M3" s="2"/>
      <c r="N3" s="2"/>
      <c r="O3" s="2"/>
      <c r="P3" s="2"/>
      <c r="Q3" s="2"/>
    </row>
    <row r="4" spans="1:17" x14ac:dyDescent="0.2">
      <c r="A4" s="35" t="s">
        <v>25</v>
      </c>
      <c r="B4" s="35"/>
      <c r="C4" s="35"/>
      <c r="D4" s="27">
        <f>'Pricing Score Calculation'!E5</f>
        <v>20.275162279365418</v>
      </c>
      <c r="E4" s="34">
        <v>4</v>
      </c>
      <c r="F4" s="34">
        <v>12</v>
      </c>
      <c r="G4" s="34">
        <v>6</v>
      </c>
      <c r="H4" s="34">
        <v>4</v>
      </c>
      <c r="I4" s="34">
        <v>2</v>
      </c>
      <c r="J4" s="33">
        <f>SUM(D4:I4)</f>
        <v>48.275162279365418</v>
      </c>
    </row>
    <row r="5" spans="1:17" x14ac:dyDescent="0.2">
      <c r="A5" s="35" t="s">
        <v>26</v>
      </c>
      <c r="B5" s="35"/>
      <c r="C5" s="35"/>
      <c r="D5" s="27">
        <f>'Pricing Score Calculation'!E6</f>
        <v>19.684135669386208</v>
      </c>
      <c r="E5" s="34">
        <v>12</v>
      </c>
      <c r="F5" s="34">
        <v>12</v>
      </c>
      <c r="G5" s="34">
        <v>12</v>
      </c>
      <c r="H5" s="34">
        <v>8</v>
      </c>
      <c r="I5" s="34">
        <v>4</v>
      </c>
      <c r="J5" s="33">
        <f t="shared" ref="J5:J6" si="0">SUM(D5:I5)</f>
        <v>67.684135669386208</v>
      </c>
    </row>
    <row r="6" spans="1:17" x14ac:dyDescent="0.2">
      <c r="A6" s="35" t="s">
        <v>27</v>
      </c>
      <c r="B6" s="35"/>
      <c r="C6" s="35"/>
      <c r="D6" s="27">
        <f>'Pricing Score Calculation'!E7</f>
        <v>30</v>
      </c>
      <c r="E6" s="34">
        <v>8</v>
      </c>
      <c r="F6" s="34">
        <v>12</v>
      </c>
      <c r="G6" s="34">
        <v>9</v>
      </c>
      <c r="H6" s="34">
        <v>6</v>
      </c>
      <c r="I6" s="34">
        <v>3</v>
      </c>
      <c r="J6" s="33">
        <f t="shared" si="0"/>
        <v>68</v>
      </c>
    </row>
  </sheetData>
  <mergeCells count="4">
    <mergeCell ref="A6:C6"/>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6"/>
  <sheetViews>
    <sheetView topLeftCell="A2" workbookViewId="0">
      <selection activeCell="F45" sqref="F45"/>
    </sheetView>
  </sheetViews>
  <sheetFormatPr defaultRowHeight="12.75" x14ac:dyDescent="0.2"/>
  <cols>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36"/>
      <c r="B3" s="36"/>
      <c r="C3" s="36"/>
      <c r="D3" s="31" t="s">
        <v>6</v>
      </c>
      <c r="E3" s="31" t="s">
        <v>7</v>
      </c>
      <c r="F3" s="31" t="s">
        <v>8</v>
      </c>
      <c r="G3" s="31" t="s">
        <v>9</v>
      </c>
      <c r="H3" s="31" t="s">
        <v>10</v>
      </c>
      <c r="I3" s="31" t="s">
        <v>11</v>
      </c>
      <c r="J3" s="32" t="s">
        <v>23</v>
      </c>
      <c r="K3" s="2"/>
      <c r="L3" s="2"/>
      <c r="M3" s="2"/>
      <c r="N3" s="2"/>
      <c r="O3" s="2"/>
      <c r="P3" s="2"/>
      <c r="Q3" s="2"/>
    </row>
    <row r="4" spans="1:17" x14ac:dyDescent="0.2">
      <c r="A4" s="35" t="s">
        <v>25</v>
      </c>
      <c r="B4" s="35"/>
      <c r="C4" s="35"/>
      <c r="D4" s="27">
        <f>'Pricing Score Calculation'!E5</f>
        <v>20.275162279365418</v>
      </c>
      <c r="E4" s="34">
        <v>12</v>
      </c>
      <c r="F4" s="34">
        <v>12</v>
      </c>
      <c r="G4" s="34">
        <v>9</v>
      </c>
      <c r="H4" s="34">
        <v>6</v>
      </c>
      <c r="I4" s="34">
        <v>3</v>
      </c>
      <c r="J4" s="33">
        <f>SUM(D4:I4)</f>
        <v>62.275162279365418</v>
      </c>
    </row>
    <row r="5" spans="1:17" x14ac:dyDescent="0.2">
      <c r="A5" s="35" t="s">
        <v>26</v>
      </c>
      <c r="B5" s="35"/>
      <c r="C5" s="35"/>
      <c r="D5" s="27">
        <f>'Pricing Score Calculation'!E6</f>
        <v>19.684135669386208</v>
      </c>
      <c r="E5" s="34">
        <v>18</v>
      </c>
      <c r="F5" s="34">
        <v>17.600000000000001</v>
      </c>
      <c r="G5" s="34">
        <v>12</v>
      </c>
      <c r="H5" s="34">
        <v>6</v>
      </c>
      <c r="I5" s="34">
        <v>4</v>
      </c>
      <c r="J5" s="33">
        <f t="shared" ref="J5:J6" si="0">SUM(D5:I5)</f>
        <v>77.284135669386217</v>
      </c>
    </row>
    <row r="6" spans="1:17" x14ac:dyDescent="0.2">
      <c r="A6" s="35" t="s">
        <v>27</v>
      </c>
      <c r="B6" s="35"/>
      <c r="C6" s="35"/>
      <c r="D6" s="27">
        <f>'Pricing Score Calculation'!E7</f>
        <v>30</v>
      </c>
      <c r="E6" s="34">
        <v>15.2</v>
      </c>
      <c r="F6" s="34">
        <v>14</v>
      </c>
      <c r="G6" s="34">
        <v>9</v>
      </c>
      <c r="H6" s="34">
        <v>6</v>
      </c>
      <c r="I6" s="34">
        <v>3</v>
      </c>
      <c r="J6" s="33">
        <f t="shared" si="0"/>
        <v>77.2</v>
      </c>
    </row>
  </sheetData>
  <mergeCells count="4">
    <mergeCell ref="A6:C6"/>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6"/>
  <sheetViews>
    <sheetView workbookViewId="0">
      <selection activeCell="D4" sqref="D4:D6"/>
    </sheetView>
  </sheetViews>
  <sheetFormatPr defaultRowHeight="12.75" x14ac:dyDescent="0.2"/>
  <cols>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36"/>
      <c r="B3" s="36"/>
      <c r="C3" s="36"/>
      <c r="D3" s="31" t="s">
        <v>6</v>
      </c>
      <c r="E3" s="31" t="s">
        <v>7</v>
      </c>
      <c r="F3" s="31" t="s">
        <v>8</v>
      </c>
      <c r="G3" s="31" t="s">
        <v>9</v>
      </c>
      <c r="H3" s="31" t="s">
        <v>10</v>
      </c>
      <c r="I3" s="31" t="s">
        <v>11</v>
      </c>
      <c r="J3" s="32" t="s">
        <v>23</v>
      </c>
      <c r="K3" s="2"/>
      <c r="L3" s="2"/>
      <c r="M3" s="2"/>
      <c r="N3" s="2"/>
      <c r="O3" s="2"/>
      <c r="P3" s="2"/>
      <c r="Q3" s="2"/>
    </row>
    <row r="4" spans="1:17" x14ac:dyDescent="0.2">
      <c r="A4" s="35" t="s">
        <v>25</v>
      </c>
      <c r="B4" s="35"/>
      <c r="C4" s="35"/>
      <c r="D4" s="27">
        <f>'Pricing Score Calculation'!E5</f>
        <v>20.275162279365418</v>
      </c>
      <c r="E4" s="34">
        <v>4</v>
      </c>
      <c r="F4" s="34">
        <v>10</v>
      </c>
      <c r="G4" s="34">
        <v>3</v>
      </c>
      <c r="H4" s="34">
        <v>2</v>
      </c>
      <c r="I4" s="34">
        <v>1</v>
      </c>
      <c r="J4" s="33">
        <f>SUM(D4:I4)</f>
        <v>40.275162279365418</v>
      </c>
    </row>
    <row r="5" spans="1:17" x14ac:dyDescent="0.2">
      <c r="A5" s="35" t="s">
        <v>26</v>
      </c>
      <c r="B5" s="35"/>
      <c r="C5" s="35"/>
      <c r="D5" s="27">
        <f>'Pricing Score Calculation'!E6</f>
        <v>19.684135669386208</v>
      </c>
      <c r="E5" s="34">
        <v>16</v>
      </c>
      <c r="F5" s="34">
        <v>16</v>
      </c>
      <c r="G5" s="34">
        <v>12</v>
      </c>
      <c r="H5" s="34">
        <v>8</v>
      </c>
      <c r="I5" s="34">
        <v>4</v>
      </c>
      <c r="J5" s="33">
        <f t="shared" ref="J5:J6" si="0">SUM(D5:I5)</f>
        <v>75.684135669386208</v>
      </c>
    </row>
    <row r="6" spans="1:17" x14ac:dyDescent="0.2">
      <c r="A6" s="35" t="s">
        <v>27</v>
      </c>
      <c r="B6" s="35"/>
      <c r="C6" s="35"/>
      <c r="D6" s="27">
        <f>'Pricing Score Calculation'!E7</f>
        <v>30</v>
      </c>
      <c r="E6" s="34">
        <v>4</v>
      </c>
      <c r="F6" s="34">
        <v>12</v>
      </c>
      <c r="G6" s="34">
        <v>12</v>
      </c>
      <c r="H6" s="34">
        <v>6</v>
      </c>
      <c r="I6" s="34">
        <v>4</v>
      </c>
      <c r="J6" s="33">
        <f t="shared" si="0"/>
        <v>68</v>
      </c>
    </row>
  </sheetData>
  <mergeCells count="4">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P7"/>
  <sheetViews>
    <sheetView workbookViewId="0">
      <selection activeCell="E5" sqref="E5:E7"/>
    </sheetView>
  </sheetViews>
  <sheetFormatPr defaultColWidth="9.140625" defaultRowHeight="12.75" x14ac:dyDescent="0.2"/>
  <cols>
    <col min="1" max="1" width="36.140625" customWidth="1"/>
    <col min="2" max="2" width="23.5703125" customWidth="1"/>
    <col min="3" max="5" width="13.28515625" customWidth="1"/>
    <col min="6" max="6" width="16.85546875" customWidth="1"/>
  </cols>
  <sheetData>
    <row r="1" spans="1:16" ht="24" customHeight="1" thickBot="1" x14ac:dyDescent="0.25">
      <c r="A1" s="41" t="s">
        <v>22</v>
      </c>
      <c r="B1" s="41"/>
      <c r="C1" s="20"/>
      <c r="D1" s="20"/>
      <c r="E1" s="20"/>
    </row>
    <row r="2" spans="1:16" x14ac:dyDescent="0.2">
      <c r="A2" s="43" t="s">
        <v>16</v>
      </c>
      <c r="B2" s="46" t="s">
        <v>17</v>
      </c>
      <c r="C2" s="49" t="s">
        <v>20</v>
      </c>
      <c r="D2" s="49" t="s">
        <v>18</v>
      </c>
      <c r="E2" s="49" t="s">
        <v>19</v>
      </c>
      <c r="G2" s="42" t="s">
        <v>24</v>
      </c>
      <c r="H2" s="42"/>
      <c r="I2" s="42"/>
      <c r="J2" s="42"/>
      <c r="K2" s="42"/>
      <c r="L2" s="42"/>
      <c r="M2" s="42"/>
      <c r="N2" s="42"/>
      <c r="O2" s="42"/>
      <c r="P2" s="42"/>
    </row>
    <row r="3" spans="1:16" x14ac:dyDescent="0.2">
      <c r="A3" s="44"/>
      <c r="B3" s="47"/>
      <c r="C3" s="50"/>
      <c r="D3" s="50"/>
      <c r="E3" s="50"/>
      <c r="G3" s="42"/>
      <c r="H3" s="42"/>
      <c r="I3" s="42"/>
      <c r="J3" s="42"/>
      <c r="K3" s="42"/>
      <c r="L3" s="42"/>
      <c r="M3" s="42"/>
      <c r="N3" s="42"/>
      <c r="O3" s="42"/>
      <c r="P3" s="42"/>
    </row>
    <row r="4" spans="1:16" ht="13.5" thickBot="1" x14ac:dyDescent="0.25">
      <c r="A4" s="45"/>
      <c r="B4" s="48"/>
      <c r="C4" s="51"/>
      <c r="D4" s="51"/>
      <c r="E4" s="51"/>
      <c r="G4" s="42"/>
      <c r="H4" s="42"/>
      <c r="I4" s="42"/>
      <c r="J4" s="42"/>
      <c r="K4" s="42"/>
      <c r="L4" s="42"/>
      <c r="M4" s="42"/>
      <c r="N4" s="42"/>
      <c r="O4" s="42"/>
      <c r="P4" s="42"/>
    </row>
    <row r="5" spans="1:16" x14ac:dyDescent="0.2">
      <c r="A5" s="14" t="str">
        <f>'5'!A4</f>
        <v>MRI Builders</v>
      </c>
      <c r="B5" s="21">
        <v>2241659</v>
      </c>
      <c r="C5" s="37">
        <v>30</v>
      </c>
      <c r="D5" s="39">
        <f>MIN(B5:B7)</f>
        <v>1515000</v>
      </c>
      <c r="E5" s="16">
        <f>$C$5*($D$5/B5)</f>
        <v>20.275162279365418</v>
      </c>
    </row>
    <row r="6" spans="1:16" x14ac:dyDescent="0.2">
      <c r="A6" s="14" t="str">
        <f>'5'!A5</f>
        <v>Noble</v>
      </c>
      <c r="B6" s="21">
        <v>2308966</v>
      </c>
      <c r="C6" s="38"/>
      <c r="D6" s="40"/>
      <c r="E6" s="16">
        <f t="shared" ref="E6:E7" si="0">$C$5*($D$5/B6)</f>
        <v>19.684135669386208</v>
      </c>
    </row>
    <row r="7" spans="1:16" x14ac:dyDescent="0.2">
      <c r="A7" s="14" t="str">
        <f>'5'!A6</f>
        <v>Trevino</v>
      </c>
      <c r="B7" s="21">
        <v>1515000</v>
      </c>
      <c r="C7" s="38"/>
      <c r="D7" s="40"/>
      <c r="E7" s="16">
        <f t="shared" si="0"/>
        <v>30</v>
      </c>
    </row>
  </sheetData>
  <mergeCells count="9">
    <mergeCell ref="C5:C7"/>
    <mergeCell ref="D5:D7"/>
    <mergeCell ref="A1:B1"/>
    <mergeCell ref="G2:P4"/>
    <mergeCell ref="A2:A4"/>
    <mergeCell ref="B2:B4"/>
    <mergeCell ref="C2:C4"/>
    <mergeCell ref="D2:D4"/>
    <mergeCell ref="E2:E4"/>
  </mergeCells>
  <pageMargins left="0.7" right="0.7" top="0.75" bottom="0.75" header="0.3" footer="0.3"/>
  <pageSetup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6"/>
  <sheetViews>
    <sheetView workbookViewId="0">
      <selection activeCell="G20" sqref="G20"/>
    </sheetView>
  </sheetViews>
  <sheetFormatPr defaultColWidth="9.140625" defaultRowHeight="15" x14ac:dyDescent="0.2"/>
  <cols>
    <col min="1" max="1" width="33" style="7" customWidth="1"/>
    <col min="2" max="3" width="7" style="7" bestFit="1" customWidth="1"/>
    <col min="4" max="6" width="7.7109375" style="7" customWidth="1"/>
    <col min="7" max="7" width="8.85546875" style="7" customWidth="1"/>
    <col min="8" max="8" width="7.5703125" style="7" customWidth="1"/>
    <col min="9" max="16384" width="9.140625" style="7"/>
  </cols>
  <sheetData>
    <row r="1" spans="1:8" ht="15.75" x14ac:dyDescent="0.25">
      <c r="A1" s="5" t="s">
        <v>12</v>
      </c>
      <c r="B1" s="6"/>
      <c r="C1" s="5"/>
      <c r="D1" s="5"/>
      <c r="E1" s="5"/>
      <c r="F1" s="5"/>
      <c r="G1" s="5"/>
      <c r="H1" s="5"/>
    </row>
    <row r="2" spans="1:8" ht="6" customHeight="1" x14ac:dyDescent="0.25">
      <c r="A2" s="5"/>
      <c r="B2" s="6"/>
      <c r="C2" s="5"/>
      <c r="D2" s="5"/>
      <c r="E2" s="5"/>
      <c r="F2" s="5"/>
      <c r="G2" s="5"/>
      <c r="H2" s="5"/>
    </row>
    <row r="3" spans="1:8" ht="15.75" x14ac:dyDescent="0.25">
      <c r="A3" s="52" t="s">
        <v>28</v>
      </c>
      <c r="B3" s="52"/>
      <c r="C3" s="52"/>
      <c r="D3" s="52"/>
      <c r="E3" s="52"/>
      <c r="F3" s="52"/>
      <c r="G3" s="52"/>
      <c r="H3" s="52"/>
    </row>
    <row r="4" spans="1:8" x14ac:dyDescent="0.2">
      <c r="A4" s="6"/>
      <c r="B4" s="6"/>
      <c r="C4" s="6"/>
      <c r="D4" s="6"/>
      <c r="E4" s="6"/>
      <c r="F4" s="6"/>
      <c r="G4" s="6"/>
      <c r="H4" s="6"/>
    </row>
    <row r="5" spans="1:8" ht="15.75" x14ac:dyDescent="0.25">
      <c r="G5" s="15" t="s">
        <v>21</v>
      </c>
      <c r="H5" s="8"/>
    </row>
    <row r="6" spans="1:8" s="11" customFormat="1" ht="135" customHeight="1" x14ac:dyDescent="0.2">
      <c r="A6" s="9"/>
      <c r="B6" s="10" t="s">
        <v>1</v>
      </c>
      <c r="C6" s="10" t="s">
        <v>2</v>
      </c>
      <c r="D6" s="10" t="s">
        <v>3</v>
      </c>
      <c r="E6" s="10" t="s">
        <v>4</v>
      </c>
      <c r="F6" s="10" t="s">
        <v>5</v>
      </c>
      <c r="G6" s="17" t="s">
        <v>15</v>
      </c>
      <c r="H6" s="25" t="s">
        <v>14</v>
      </c>
    </row>
    <row r="7" spans="1:8" ht="16.5" customHeight="1" x14ac:dyDescent="0.2">
      <c r="A7" s="12" t="str">
        <f>'1'!A4:C4</f>
        <v>MRI Builders</v>
      </c>
      <c r="B7" s="22">
        <f>'1'!J4</f>
        <v>52.275162279365418</v>
      </c>
      <c r="C7" s="22">
        <f>'2'!J4</f>
        <v>60.275162279365418</v>
      </c>
      <c r="D7" s="22">
        <f>'3'!J4</f>
        <v>48.275162279365418</v>
      </c>
      <c r="E7" s="22">
        <f>'4'!J4</f>
        <v>62.275162279365418</v>
      </c>
      <c r="F7" s="22">
        <f>'5'!J4</f>
        <v>40.275162279365418</v>
      </c>
      <c r="G7" s="18">
        <f>AVERAGE(B7:F7)</f>
        <v>52.675162279365416</v>
      </c>
      <c r="H7" s="26">
        <f>RANK(G7,$G$7:$G$9,0)</f>
        <v>3</v>
      </c>
    </row>
    <row r="8" spans="1:8" ht="16.5" customHeight="1" x14ac:dyDescent="0.2">
      <c r="A8" s="12" t="str">
        <f>'1'!A5:C5</f>
        <v>Noble</v>
      </c>
      <c r="B8" s="22">
        <f>'1'!J5</f>
        <v>77.684135669386208</v>
      </c>
      <c r="C8" s="22">
        <f>'2'!J5</f>
        <v>81.784135669386202</v>
      </c>
      <c r="D8" s="22">
        <f>'3'!J5</f>
        <v>67.684135669386208</v>
      </c>
      <c r="E8" s="22">
        <f>'4'!J5</f>
        <v>77.284135669386217</v>
      </c>
      <c r="F8" s="22">
        <f>'5'!J5</f>
        <v>75.684135669386208</v>
      </c>
      <c r="G8" s="19">
        <f>AVERAGE(B8:F8)</f>
        <v>76.024135669386197</v>
      </c>
      <c r="H8" s="26">
        <f>RANK(G8,$G$7:$G$9,0)</f>
        <v>2</v>
      </c>
    </row>
    <row r="9" spans="1:8" s="23" customFormat="1" ht="16.5" customHeight="1" x14ac:dyDescent="0.2">
      <c r="A9" s="28" t="str">
        <f>'1'!A6:C6</f>
        <v>Trevino</v>
      </c>
      <c r="B9" s="29">
        <f>'1'!J6</f>
        <v>86</v>
      </c>
      <c r="C9" s="29">
        <f>'2'!J6</f>
        <v>91.399999999999991</v>
      </c>
      <c r="D9" s="29">
        <f>'3'!J6</f>
        <v>68</v>
      </c>
      <c r="E9" s="29">
        <f>'4'!J6</f>
        <v>77.2</v>
      </c>
      <c r="F9" s="29">
        <f>'5'!J6</f>
        <v>68</v>
      </c>
      <c r="G9" s="30">
        <f>AVERAGE(B9:F9)</f>
        <v>78.11999999999999</v>
      </c>
      <c r="H9" s="24">
        <f>RANK(G9,$G$7:$G$9,0)</f>
        <v>1</v>
      </c>
    </row>
    <row r="15" spans="1:8" x14ac:dyDescent="0.2">
      <c r="A15" s="13" t="s">
        <v>13</v>
      </c>
    </row>
    <row r="16" spans="1:8" x14ac:dyDescent="0.2">
      <c r="A16" s="13"/>
    </row>
  </sheetData>
  <mergeCells count="1">
    <mergeCell ref="A3:H3"/>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F6368-9099-48CC-848C-0167ED19638A}">
  <dimension ref="A1:S46"/>
  <sheetViews>
    <sheetView tabSelected="1" zoomScaleNormal="100" workbookViewId="0">
      <selection activeCell="H30" sqref="H30"/>
    </sheetView>
  </sheetViews>
  <sheetFormatPr defaultColWidth="9.140625" defaultRowHeight="12.75" x14ac:dyDescent="0.2"/>
  <cols>
    <col min="1" max="1" width="20.7109375" style="55" customWidth="1"/>
    <col min="2" max="19" width="9.5703125" style="55" customWidth="1"/>
    <col min="20" max="16384" width="9.140625" style="55"/>
  </cols>
  <sheetData>
    <row r="1" spans="1:19" ht="15.75" customHeight="1" x14ac:dyDescent="0.25">
      <c r="A1" s="53" t="s">
        <v>29</v>
      </c>
      <c r="B1" s="53"/>
      <c r="C1" s="53"/>
      <c r="D1" s="53"/>
      <c r="E1" s="53"/>
      <c r="F1" s="53"/>
      <c r="G1" s="53"/>
      <c r="H1" s="53"/>
      <c r="I1" s="53"/>
      <c r="J1" s="54"/>
    </row>
    <row r="2" spans="1:19" ht="15.75" x14ac:dyDescent="0.25">
      <c r="A2" s="56" t="s">
        <v>30</v>
      </c>
      <c r="B2" s="56"/>
      <c r="C2" s="56"/>
      <c r="D2" s="56"/>
      <c r="E2" s="56"/>
      <c r="F2" s="56"/>
      <c r="G2" s="56"/>
      <c r="H2" s="56"/>
      <c r="I2" s="56"/>
      <c r="J2" s="57"/>
    </row>
    <row r="3" spans="1:19" x14ac:dyDescent="0.2">
      <c r="A3" s="58" t="s">
        <v>31</v>
      </c>
      <c r="B3" s="59"/>
      <c r="C3" s="59"/>
      <c r="D3" s="59"/>
    </row>
    <row r="4" spans="1:19" ht="15" customHeight="1" x14ac:dyDescent="0.2">
      <c r="A4" s="58" t="s">
        <v>32</v>
      </c>
      <c r="B4" s="60" t="s">
        <v>33</v>
      </c>
      <c r="C4" s="60"/>
      <c r="D4" s="60"/>
      <c r="E4" s="61"/>
    </row>
    <row r="5" spans="1:19" ht="20.25" customHeight="1" x14ac:dyDescent="0.25">
      <c r="A5" s="62" t="s">
        <v>34</v>
      </c>
      <c r="B5" s="62"/>
      <c r="C5" s="63"/>
      <c r="D5" s="63"/>
      <c r="E5" s="63"/>
      <c r="F5" s="63"/>
      <c r="G5" s="63"/>
    </row>
    <row r="6" spans="1:19" ht="27" customHeight="1" thickBot="1" x14ac:dyDescent="0.25">
      <c r="A6" s="64"/>
      <c r="B6" s="65" t="s">
        <v>35</v>
      </c>
      <c r="C6" s="65"/>
      <c r="D6" s="65"/>
      <c r="E6" s="65"/>
      <c r="F6" s="65"/>
      <c r="G6" s="65"/>
      <c r="H6" s="65"/>
      <c r="I6" s="65"/>
    </row>
    <row r="7" spans="1:19" ht="20.25" customHeight="1" x14ac:dyDescent="0.25">
      <c r="A7" s="66" t="s">
        <v>36</v>
      </c>
      <c r="B7" s="66"/>
      <c r="C7" s="67"/>
      <c r="D7" s="68"/>
      <c r="E7" s="68"/>
      <c r="F7" s="68"/>
      <c r="G7" s="68"/>
    </row>
    <row r="8" spans="1:19" ht="27" customHeight="1" thickBot="1" x14ac:dyDescent="0.25">
      <c r="A8" s="64"/>
      <c r="B8" s="65" t="s">
        <v>37</v>
      </c>
      <c r="C8" s="65"/>
      <c r="D8" s="65"/>
      <c r="E8" s="65"/>
      <c r="F8" s="65"/>
      <c r="G8" s="65"/>
      <c r="H8" s="65"/>
      <c r="I8" s="65"/>
    </row>
    <row r="9" spans="1:19" ht="15" customHeight="1" x14ac:dyDescent="0.2"/>
    <row r="10" spans="1:19" ht="15" customHeight="1" x14ac:dyDescent="0.2"/>
    <row r="11" spans="1:19" ht="11.25" customHeight="1" thickBot="1" x14ac:dyDescent="0.25"/>
    <row r="12" spans="1:19" s="69" customFormat="1" ht="13.5" thickBot="1" x14ac:dyDescent="0.25">
      <c r="B12" s="70" t="s">
        <v>38</v>
      </c>
      <c r="C12" s="71"/>
      <c r="D12" s="72"/>
      <c r="E12" s="70" t="s">
        <v>39</v>
      </c>
      <c r="F12" s="71"/>
      <c r="G12" s="72"/>
      <c r="H12" s="70" t="s">
        <v>40</v>
      </c>
      <c r="I12" s="71"/>
      <c r="J12" s="72"/>
      <c r="K12" s="70" t="s">
        <v>41</v>
      </c>
      <c r="L12" s="71"/>
      <c r="M12" s="72"/>
      <c r="N12" s="70" t="s">
        <v>42</v>
      </c>
      <c r="O12" s="71"/>
      <c r="P12" s="72"/>
      <c r="Q12" s="70" t="s">
        <v>43</v>
      </c>
      <c r="R12" s="71"/>
      <c r="S12" s="72"/>
    </row>
    <row r="13" spans="1:19" s="69" customFormat="1" ht="64.150000000000006" customHeight="1" x14ac:dyDescent="0.2">
      <c r="B13" s="73" t="s">
        <v>44</v>
      </c>
      <c r="C13" s="74"/>
      <c r="D13" s="75"/>
      <c r="E13" s="76" t="s">
        <v>45</v>
      </c>
      <c r="F13" s="74"/>
      <c r="G13" s="75"/>
      <c r="H13" s="76" t="s">
        <v>46</v>
      </c>
      <c r="I13" s="74"/>
      <c r="J13" s="75"/>
      <c r="K13" s="76" t="s">
        <v>47</v>
      </c>
      <c r="L13" s="74"/>
      <c r="M13" s="75"/>
      <c r="N13" s="76" t="s">
        <v>48</v>
      </c>
      <c r="O13" s="74"/>
      <c r="P13" s="75"/>
      <c r="Q13" s="76" t="s">
        <v>49</v>
      </c>
      <c r="R13" s="74"/>
      <c r="S13" s="75"/>
    </row>
    <row r="14" spans="1:19" s="81" customFormat="1" ht="11.25" customHeight="1" x14ac:dyDescent="0.2">
      <c r="A14" s="77"/>
      <c r="B14" s="78" t="s">
        <v>50</v>
      </c>
      <c r="C14" s="79"/>
      <c r="D14" s="80"/>
      <c r="E14" s="78" t="s">
        <v>50</v>
      </c>
      <c r="F14" s="79"/>
      <c r="G14" s="80"/>
      <c r="H14" s="78" t="s">
        <v>50</v>
      </c>
      <c r="I14" s="79"/>
      <c r="J14" s="80"/>
      <c r="K14" s="78" t="s">
        <v>50</v>
      </c>
      <c r="L14" s="79"/>
      <c r="M14" s="80"/>
      <c r="N14" s="78" t="s">
        <v>50</v>
      </c>
      <c r="O14" s="79"/>
      <c r="P14" s="80"/>
      <c r="Q14" s="78" t="s">
        <v>50</v>
      </c>
      <c r="R14" s="79"/>
      <c r="S14" s="80"/>
    </row>
    <row r="15" spans="1:19" s="81" customFormat="1" x14ac:dyDescent="0.2">
      <c r="A15" s="82" t="s">
        <v>25</v>
      </c>
      <c r="B15" s="83"/>
      <c r="C15" s="84"/>
      <c r="D15" s="85"/>
      <c r="E15" s="83"/>
      <c r="F15" s="84"/>
      <c r="G15" s="85"/>
      <c r="H15" s="83"/>
      <c r="I15" s="84"/>
      <c r="J15" s="85"/>
      <c r="K15" s="83"/>
      <c r="L15" s="84"/>
      <c r="M15" s="85"/>
      <c r="N15" s="83"/>
      <c r="O15" s="84"/>
      <c r="P15" s="85"/>
      <c r="Q15" s="83"/>
      <c r="R15" s="84"/>
      <c r="S15" s="85"/>
    </row>
    <row r="16" spans="1:19" s="81" customFormat="1" x14ac:dyDescent="0.2">
      <c r="A16" s="82" t="s">
        <v>26</v>
      </c>
      <c r="B16" s="83"/>
      <c r="C16" s="84"/>
      <c r="D16" s="85"/>
      <c r="E16" s="83"/>
      <c r="F16" s="84"/>
      <c r="G16" s="85"/>
      <c r="H16" s="83"/>
      <c r="I16" s="84"/>
      <c r="J16" s="85"/>
      <c r="K16" s="83"/>
      <c r="L16" s="84"/>
      <c r="M16" s="85"/>
      <c r="N16" s="83"/>
      <c r="O16" s="84"/>
      <c r="P16" s="85"/>
      <c r="Q16" s="83"/>
      <c r="R16" s="84"/>
      <c r="S16" s="85"/>
    </row>
    <row r="17" spans="1:19" s="81" customFormat="1" x14ac:dyDescent="0.2">
      <c r="A17" s="82" t="s">
        <v>27</v>
      </c>
      <c r="B17" s="83"/>
      <c r="C17" s="84"/>
      <c r="D17" s="85"/>
      <c r="E17" s="83"/>
      <c r="F17" s="84"/>
      <c r="G17" s="85"/>
      <c r="H17" s="83"/>
      <c r="I17" s="84"/>
      <c r="J17" s="85"/>
      <c r="K17" s="83"/>
      <c r="L17" s="84"/>
      <c r="M17" s="85"/>
      <c r="N17" s="83"/>
      <c r="O17" s="84"/>
      <c r="P17" s="85"/>
      <c r="Q17" s="83"/>
      <c r="R17" s="84"/>
      <c r="S17" s="85"/>
    </row>
    <row r="18" spans="1:19" s="87" customFormat="1" ht="7.5" customHeight="1" x14ac:dyDescent="0.2">
      <c r="A18" s="86"/>
      <c r="B18" s="86"/>
      <c r="C18" s="86"/>
      <c r="D18" s="86"/>
      <c r="E18" s="86"/>
      <c r="F18" s="86"/>
      <c r="G18" s="86"/>
      <c r="H18" s="86"/>
      <c r="I18" s="86"/>
      <c r="J18" s="86"/>
      <c r="K18" s="86"/>
      <c r="L18" s="86"/>
      <c r="M18" s="86"/>
      <c r="N18" s="86"/>
      <c r="O18" s="86"/>
      <c r="P18" s="86"/>
      <c r="Q18" s="86"/>
      <c r="R18" s="86"/>
      <c r="S18" s="86"/>
    </row>
    <row r="19" spans="1:19" s="88" customFormat="1" ht="6.75" customHeight="1" x14ac:dyDescent="0.2"/>
    <row r="21" spans="1:19" x14ac:dyDescent="0.2">
      <c r="A21" s="89"/>
      <c r="G21" s="90"/>
      <c r="H21" s="90"/>
    </row>
    <row r="22" spans="1:19" x14ac:dyDescent="0.2">
      <c r="A22" s="91" t="s">
        <v>51</v>
      </c>
      <c r="G22" s="90"/>
      <c r="H22" s="90"/>
      <c r="I22" s="90"/>
      <c r="J22" s="90"/>
    </row>
    <row r="23" spans="1:19" ht="15.75" x14ac:dyDescent="0.25">
      <c r="A23" s="92"/>
      <c r="B23" s="93"/>
      <c r="C23" s="94"/>
      <c r="F23" s="92"/>
      <c r="G23" s="90"/>
      <c r="H23" s="90"/>
      <c r="I23" s="90"/>
      <c r="J23" s="90"/>
    </row>
    <row r="24" spans="1:19" ht="15.75" x14ac:dyDescent="0.25">
      <c r="A24" s="92"/>
      <c r="B24" s="93"/>
      <c r="C24" s="94"/>
      <c r="F24" s="92"/>
      <c r="G24" s="90"/>
      <c r="H24" s="90"/>
      <c r="I24" s="90"/>
      <c r="J24" s="90"/>
    </row>
    <row r="25" spans="1:19" ht="15.75" x14ac:dyDescent="0.25">
      <c r="A25" s="92"/>
      <c r="B25" s="93"/>
      <c r="C25" s="94"/>
      <c r="F25" s="95"/>
      <c r="G25" s="90"/>
      <c r="H25" s="90"/>
      <c r="I25" s="90"/>
      <c r="J25" s="90"/>
    </row>
    <row r="26" spans="1:19" ht="15.75" x14ac:dyDescent="0.25">
      <c r="A26" s="92"/>
      <c r="B26" s="93"/>
      <c r="C26" s="94"/>
      <c r="F26" s="92"/>
      <c r="G26" s="90"/>
      <c r="H26" s="90"/>
      <c r="I26" s="90"/>
      <c r="J26" s="90"/>
    </row>
    <row r="27" spans="1:19" ht="15.75" x14ac:dyDescent="0.25">
      <c r="A27" s="92"/>
      <c r="B27" s="93"/>
      <c r="C27" s="94"/>
      <c r="F27" s="92"/>
      <c r="G27" s="90"/>
      <c r="H27" s="90"/>
      <c r="I27" s="90"/>
      <c r="J27" s="90"/>
    </row>
    <row r="28" spans="1:19" x14ac:dyDescent="0.2">
      <c r="I28" s="90"/>
      <c r="J28" s="90"/>
      <c r="K28" s="90"/>
      <c r="L28" s="90"/>
    </row>
    <row r="29" spans="1:19" x14ac:dyDescent="0.2">
      <c r="I29" s="90"/>
      <c r="J29" s="90"/>
      <c r="K29" s="90"/>
      <c r="L29" s="90"/>
      <c r="M29" s="90"/>
    </row>
    <row r="30" spans="1:19" x14ac:dyDescent="0.2">
      <c r="L30" s="90"/>
      <c r="M30" s="90"/>
    </row>
    <row r="31" spans="1:19" x14ac:dyDescent="0.2">
      <c r="L31" s="90"/>
      <c r="M31" s="90"/>
    </row>
    <row r="32" spans="1:19" x14ac:dyDescent="0.2">
      <c r="L32" s="90"/>
      <c r="M32" s="90"/>
    </row>
    <row r="33" spans="1:13" x14ac:dyDescent="0.2">
      <c r="L33" s="90"/>
      <c r="M33" s="90"/>
    </row>
    <row r="46" spans="1:13" x14ac:dyDescent="0.2">
      <c r="A46" s="96" t="s">
        <v>52</v>
      </c>
    </row>
  </sheetData>
  <mergeCells count="44">
    <mergeCell ref="B17:D17"/>
    <mergeCell ref="E17:G17"/>
    <mergeCell ref="H17:J17"/>
    <mergeCell ref="K17:M17"/>
    <mergeCell ref="N17:P17"/>
    <mergeCell ref="Q17:S17"/>
    <mergeCell ref="B16:D16"/>
    <mergeCell ref="E16:G16"/>
    <mergeCell ref="H16:J16"/>
    <mergeCell ref="K16:M16"/>
    <mergeCell ref="N16:P16"/>
    <mergeCell ref="Q16:S16"/>
    <mergeCell ref="B15:D15"/>
    <mergeCell ref="E15:G15"/>
    <mergeCell ref="H15:J15"/>
    <mergeCell ref="K15:M15"/>
    <mergeCell ref="N15:P15"/>
    <mergeCell ref="Q15:S15"/>
    <mergeCell ref="B14:D14"/>
    <mergeCell ref="E14:G14"/>
    <mergeCell ref="H14:J14"/>
    <mergeCell ref="K14:M14"/>
    <mergeCell ref="N14:P14"/>
    <mergeCell ref="Q14:S14"/>
    <mergeCell ref="N12:P12"/>
    <mergeCell ref="Q12:S12"/>
    <mergeCell ref="B13:D13"/>
    <mergeCell ref="E13:G13"/>
    <mergeCell ref="H13:J13"/>
    <mergeCell ref="K13:M13"/>
    <mergeCell ref="N13:P13"/>
    <mergeCell ref="Q13:S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vt:lpstr>
      <vt:lpstr>2</vt:lpstr>
      <vt:lpstr>3</vt:lpstr>
      <vt:lpstr>4</vt:lpstr>
      <vt:lpstr>5</vt:lpstr>
      <vt:lpstr>Pricing Score Calculation</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Jamil, Hasan</cp:lastModifiedBy>
  <cp:lastPrinted>2013-06-21T21:40:12Z</cp:lastPrinted>
  <dcterms:created xsi:type="dcterms:W3CDTF">2013-06-21T21:38:22Z</dcterms:created>
  <dcterms:modified xsi:type="dcterms:W3CDTF">2024-02-14T21:22:55Z</dcterms:modified>
</cp:coreProperties>
</file>