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1_Archives\FY2024\"/>
    </mc:Choice>
  </mc:AlternateContent>
  <xr:revisionPtr revIDLastSave="0" documentId="8_{56F8E36F-B86A-4CDB-9296-5E6C62008A87}" xr6:coauthVersionLast="47" xr6:coauthVersionMax="47" xr10:uidLastSave="{00000000-0000-0000-0000-000000000000}"/>
  <bookViews>
    <workbookView xWindow="-120" yWindow="-120" windowWidth="29040" windowHeight="15840" tabRatio="722" activeTab="6" xr2:uid="{00000000-000D-0000-FFFF-FFFF00000000}"/>
  </bookViews>
  <sheets>
    <sheet name="1" sheetId="2" r:id="rId1"/>
    <sheet name="2" sheetId="5" r:id="rId2"/>
    <sheet name="3" sheetId="9" r:id="rId3"/>
    <sheet name="4" sheetId="10" r:id="rId4"/>
    <sheet name="Pricing Score Calculation" sheetId="13" r:id="rId5"/>
    <sheet name="Summary" sheetId="1" r:id="rId6"/>
    <sheet name="Evaluation" sheetId="14"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 r="D5" i="10"/>
  <c r="D4" i="10"/>
  <c r="D6" i="9"/>
  <c r="D5" i="9"/>
  <c r="D4" i="9"/>
  <c r="D6" i="5"/>
  <c r="D5" i="5"/>
  <c r="D4" i="5"/>
  <c r="D5" i="2"/>
  <c r="D6" i="2"/>
  <c r="D4" i="2"/>
  <c r="A6" i="13"/>
  <c r="A7" i="13"/>
  <c r="A5" i="13"/>
  <c r="J6" i="10" l="1"/>
  <c r="E9" i="1" s="1"/>
  <c r="J5" i="10"/>
  <c r="E8" i="1" s="1"/>
  <c r="J4" i="10"/>
  <c r="E7" i="1" s="1"/>
  <c r="J6" i="9"/>
  <c r="D9" i="1" s="1"/>
  <c r="J5" i="9"/>
  <c r="D8" i="1" s="1"/>
  <c r="J4" i="9"/>
  <c r="D7" i="1" s="1"/>
  <c r="J6" i="5"/>
  <c r="C9" i="1" s="1"/>
  <c r="J5" i="5"/>
  <c r="C8" i="1" s="1"/>
  <c r="J4" i="5"/>
  <c r="C7" i="1" s="1"/>
  <c r="J5" i="2" l="1"/>
  <c r="B8" i="1" s="1"/>
  <c r="J6" i="2"/>
  <c r="B9" i="1" s="1"/>
  <c r="J4" i="2"/>
  <c r="B7" i="1" s="1"/>
  <c r="D5" i="13" l="1"/>
  <c r="E5" i="13" s="1"/>
  <c r="E7" i="13" l="1"/>
  <c r="E6" i="13"/>
  <c r="F7" i="1" l="1"/>
  <c r="F8" i="1"/>
  <c r="F9" i="1" l="1"/>
  <c r="A8" i="1"/>
  <c r="A9" i="1"/>
  <c r="A7" i="1"/>
  <c r="G7" i="1" l="1"/>
  <c r="G9" i="1"/>
  <c r="G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8EC3440-F175-4564-A867-78C45FDF66A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300DA0D3-6A53-47F3-9952-5BAF5450F44E}">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<sst xmlns="http://schemas.openxmlformats.org/spreadsheetml/2006/main" count="93" uniqueCount="52">
  <si>
    <t xml:space="preserve">RESPONDENT SUMMARY </t>
  </si>
  <si>
    <t>Evaluator 1</t>
  </si>
  <si>
    <t>Evaluator 3</t>
  </si>
  <si>
    <t>Evaluator 4</t>
  </si>
  <si>
    <t>Evaluator 5</t>
  </si>
  <si>
    <t>Criteria 1</t>
  </si>
  <si>
    <t>Criteria 2</t>
  </si>
  <si>
    <t>Criteria 3</t>
  </si>
  <si>
    <t>Criteria 4</t>
  </si>
  <si>
    <t>Criteria 5</t>
  </si>
  <si>
    <t>Criteria 6</t>
  </si>
  <si>
    <t>EVALUATION SUMMARY</t>
  </si>
  <si>
    <t>updated 11/17</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</si>
  <si>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</si>
  <si>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</si>
  <si>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</si>
  <si>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</si>
  <si>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</si>
  <si>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</si>
  <si>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</si>
  <si>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</si>
  <si>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</si>
  <si>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</si>
  <si>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</si>
  <si>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MRI Builders</t>
  </si>
  <si>
    <t>Noble</t>
  </si>
  <si>
    <t>Trevino</t>
  </si>
  <si>
    <t xml:space="preserve">RFP730-23081 UHV Facilities Storage Building REBID 	SHORTLIST							</t>
  </si>
  <si>
    <t>University of Houston Evaluation Matrix $1 Million+</t>
  </si>
  <si>
    <t>RFP730-23081 UHV Facilities Storage Building REBID SHORTLIST</t>
  </si>
  <si>
    <t>Name</t>
  </si>
  <si>
    <t>Evaluation Due Date</t>
  </si>
  <si>
    <t>9/5/2023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</si>
  <si>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</si>
  <si>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</si>
  <si>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</si>
  <si>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</si>
  <si>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</si>
  <si>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</si>
  <si>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</si>
  <si>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</si>
  <si>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</si>
  <si>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</si>
  <si>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Criterion One:  Respondent’s Cost and Delivery Proposal (Section 4.3)
**ONLY PURCHASING WILL EVALUATE COST**</t>
  </si>
  <si>
    <t>Criterion Two: Respondent’s qualifications and experience with a focus on Pre – Engineered Metal Building (Section 4.4)</t>
  </si>
  <si>
    <t>Criterion Three: Respondent’s qualifications and experience of Proposed Construction Team (Section 4.5)</t>
  </si>
  <si>
    <t>CRITERION 4: Respondent’s construction and execution plan (Section 4.6)</t>
  </si>
  <si>
    <t>CRITERION 5: Respondent’s project planning and scheduling (Section 4.7)</t>
  </si>
  <si>
    <t>CRITERION 6:  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</si>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</sst>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sz val="12"/>
      <color rgb="FF000000"/>
      <name val="Calibri"/>
      <family val="2"/>
      <scheme val="minor"/>
    </font>
    <font>
      <strike/>
      <sz val="12"/>
      <color rgb="FF000000"/>
      <name val="Calibri"/>
      <family val="2"/>
      <scheme val="minor"/>
    </font>
    <font>
      <strike/>
      <sz val="9"/>
      <name val="Arial"/>
      <family val="2"/>
    </font>
    <font>
      <strike/>
      <u/>
      <sz val="11"/>
      <color theme="10"/>
      <name val="Calibri"/>
      <family val="2"/>
      <scheme val="minor"/>
    </font>
    <font>
      <strike/>
      <sz val="1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3">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44" fontId="23" fillId="0" borderId="0" applyFont="0" applyFill="0" applyBorder="0" applyAlignment="0" applyProtection="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05">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4" fillId="0" borderId="0" xfId="0" applyFont="1" applyAlignment="1">
      <alignment horizontal="left"/>
    </xf>
    <xf numFmtId="0" fontId="44" fillId="26" borderId="0" xfId="0" applyFont="1" applyFill="1"/>
    <xf numFmtId="0" fontId="45" fillId="26" borderId="0" xfId="0" applyFont="1" applyFill="1"/>
    <xf numFmtId="0" fontId="21" fillId="26" borderId="0" xfId="0" applyFont="1" applyFill="1"/>
    <xf numFmtId="0" fontId="20" fillId="26" borderId="0" xfId="0" applyFont="1" applyFill="1"/>
    <xf numFmtId="0" fontId="20" fillId="26" borderId="0" xfId="0" applyFont="1" applyFill="1" applyAlignment="1">
      <alignment horizontal="left" vertical="center"/>
    </xf>
    <xf numFmtId="0" fontId="20" fillId="26" borderId="0" xfId="0" applyFont="1" applyFill="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left"/>
    </xf>
    <xf numFmtId="0" fontId="46" fillId="26" borderId="0" xfId="0" applyFont="1" applyFill="1"/>
    <xf numFmtId="0" fontId="48" fillId="0" borderId="0" xfId="98" applyFont="1"/>
    <xf numFmtId="0" fontId="44" fillId="26" borderId="0" xfId="0" applyFont="1" applyFill="1" applyAlignment="1">
      <alignment horizontal="right"/>
    </xf>
    <xf numFmtId="2" fontId="0" fillId="0" borderId="0" xfId="0" applyNumberFormat="1"/>
    <xf numFmtId="0" fontId="20" fillId="26" borderId="13" xfId="0" applyFont="1" applyFill="1" applyBorder="1" applyAlignment="1">
      <alignment horizontal="right" textRotation="90" wrapText="1"/>
    </xf>
    <xf numFmtId="4" fontId="21" fillId="26" borderId="12" xfId="0" applyNumberFormat="1" applyFont="1" applyFill="1" applyBorder="1" applyAlignment="1">
      <alignment horizontal="right"/>
    </xf>
    <xf numFmtId="4" fontId="21" fillId="26" borderId="21" xfId="0" applyNumberFormat="1" applyFont="1" applyFill="1" applyBorder="1" applyAlignment="1">
      <alignment horizontal="right"/>
    </xf>
    <xf numFmtId="0" fontId="48" fillId="0" borderId="20" xfId="98" applyFont="1" applyBorder="1" applyAlignment="1">
      <alignment vertical="center"/>
    </xf>
    <xf numFmtId="44" fontId="43" fillId="24" borderId="0" xfId="105" applyFont="1" applyFill="1"/>
    <xf numFmtId="2" fontId="21" fillId="26" borderId="11" xfId="0" applyNumberFormat="1" applyFont="1" applyFill="1" applyBorder="1"/>
    <xf numFmtId="0" fontId="21" fillId="24" borderId="0" xfId="0" applyFont="1" applyFill="1"/>
    <xf numFmtId="0" fontId="42" fillId="24" borderId="12" xfId="0" applyFont="1" applyFill="1" applyBorder="1" applyAlignment="1">
      <alignment horizontal="right"/>
    </xf>
    <xf numFmtId="0" fontId="41" fillId="26" borderId="13" xfId="0" applyFont="1" applyFill="1" applyBorder="1" applyAlignment="1">
      <alignment horizontal="right" textRotation="90" wrapText="1"/>
    </xf>
    <xf numFmtId="0" fontId="42" fillId="26" borderId="12" xfId="0" applyFont="1" applyFill="1" applyBorder="1" applyAlignment="1">
      <alignment horizontal="right"/>
    </xf>
    <xf numFmtId="2" fontId="22" fillId="0" borderId="0" xfId="98" applyNumberFormat="1"/>
    <xf numFmtId="0" fontId="21" fillId="24" borderId="11" xfId="0" applyFont="1" applyFill="1" applyBorder="1" applyAlignment="1">
      <alignment horizontal="left"/>
    </xf>
    <xf numFmtId="2" fontId="21" fillId="24" borderId="11" xfId="0" applyNumberFormat="1" applyFont="1" applyFill="1" applyBorder="1"/>
    <xf numFmtId="4" fontId="21" fillId="24" borderId="21" xfId="0" applyNumberFormat="1" applyFont="1" applyFill="1" applyBorder="1" applyAlignment="1">
      <alignment horizontal="right"/>
    </xf>
    <xf numFmtId="0" fontId="48" fillId="0" borderId="10" xfId="110" applyFont="1" applyBorder="1" applyAlignment="1">
      <alignment horizontal="right"/>
    </xf>
    <xf numFmtId="0" fontId="50" fillId="0" borderId="10" xfId="110" applyFont="1" applyBorder="1" applyAlignment="1">
      <alignment horizontal="right"/>
    </xf>
    <xf numFmtId="0" fontId="49" fillId="0" borderId="0" xfId="98" applyFont="1"/>
    <xf numFmtId="0" fontId="22" fillId="0" borderId="0" xfId="98"/>
    <xf numFmtId="0" fontId="48" fillId="0" borderId="0" xfId="98" applyFont="1" applyAlignment="1">
      <alignment horizontal="left"/>
    </xf>
    <xf numFmtId="0" fontId="47" fillId="0" borderId="10" xfId="110" applyFont="1" applyBorder="1" applyAlignment="1">
      <alignment horizontal="center"/>
    </xf>
    <xf numFmtId="1" fontId="22" fillId="0" borderId="22" xfId="1" applyNumberFormat="1" applyFont="1" applyBorder="1" applyAlignment="1">
      <alignment horizontal="center" vertical="center"/>
    </xf>
    <xf numFmtId="1" fontId="22" fillId="0" borderId="0" xfId="1" applyNumberFormat="1" applyFont="1" applyAlignment="1">
      <alignment horizontal="center" vertical="center"/>
    </xf>
    <xf numFmtId="44" fontId="43" fillId="0" borderId="22" xfId="105" applyFont="1" applyBorder="1" applyAlignment="1">
      <alignment horizontal="center" vertical="center"/>
    </xf>
    <xf numFmtId="44" fontId="43" fillId="0" borderId="0" xfId="105" applyFont="1" applyAlignment="1">
      <alignment horizontal="center" vertical="center"/>
    </xf>
    <xf numFmtId="0" fontId="48" fillId="24" borderId="20" xfId="98" applyFont="1" applyFill="1" applyBorder="1" applyAlignment="1">
      <alignment horizontal="left" vertical="center"/>
    </xf>
    <xf numFmtId="0" fontId="0" fillId="24" borderId="0" xfId="0" applyFill="1" applyAlignment="1">
      <alignment horizontal="left" wrapText="1"/>
    </xf>
    <xf numFmtId="164" fontId="47" fillId="25" borderId="19" xfId="107" applyNumberFormat="1" applyFont="1" applyFill="1" applyBorder="1" applyAlignment="1">
      <alignment horizontal="left" vertical="center" wrapText="1"/>
    </xf>
    <xf numFmtId="164" fontId="47" fillId="25" borderId="17" xfId="107" applyNumberFormat="1" applyFont="1" applyFill="1" applyBorder="1" applyAlignment="1">
      <alignment horizontal="left" vertical="center" wrapText="1"/>
    </xf>
    <xf numFmtId="164" fontId="47" fillId="25" borderId="15" xfId="107" applyNumberFormat="1" applyFont="1" applyFill="1" applyBorder="1" applyAlignment="1">
      <alignment horizontal="left" vertical="center" wrapText="1"/>
    </xf>
    <xf numFmtId="164" fontId="47" fillId="25" borderId="19" xfId="107" applyNumberFormat="1" applyFont="1" applyFill="1" applyBorder="1" applyAlignment="1">
      <alignment horizontal="right" vertical="center" wrapText="1"/>
    </xf>
    <xf numFmtId="164" fontId="47" fillId="25" borderId="17" xfId="107" applyNumberFormat="1" applyFont="1" applyFill="1" applyBorder="1" applyAlignment="1">
      <alignment horizontal="right" vertical="center" wrapText="1"/>
    </xf>
    <xf numFmtId="164" fontId="47" fillId="25" borderId="15" xfId="107" applyNumberFormat="1" applyFont="1" applyFill="1" applyBorder="1" applyAlignment="1">
      <alignment horizontal="right" vertical="center" wrapText="1"/>
    </xf>
    <xf numFmtId="164" fontId="47" fillId="25" borderId="18" xfId="107" applyNumberFormat="1" applyFont="1" applyFill="1" applyBorder="1" applyAlignment="1">
      <alignment horizontal="right" vertical="center" wrapText="1"/>
    </xf>
    <xf numFmtId="164" fontId="47" fillId="25" borderId="16" xfId="107" applyNumberFormat="1" applyFont="1" applyFill="1" applyBorder="1" applyAlignment="1">
      <alignment horizontal="right" vertical="center" wrapText="1"/>
    </xf>
    <xf numFmtId="164" fontId="47" fillId="25" borderId="14" xfId="107" applyNumberFormat="1" applyFont="1" applyFill="1" applyBorder="1" applyAlignment="1">
      <alignment horizontal="right" vertical="center" wrapText="1"/>
    </xf>
    <xf numFmtId="0" fontId="44" fillId="0" borderId="0" xfId="0" applyFont="1" applyAlignment="1">
      <alignment horizontal="left"/>
    </xf>
    <xf numFmtId="0" fontId="20" fillId="26" borderId="0" xfId="98" applyFont="1" applyFill="1" applyAlignment="1">
      <alignment horizontal="left" wrapText="1"/>
    </xf>
    <xf numFmtId="0" fontId="20" fillId="26" borderId="0" xfId="98" applyFont="1" applyFill="1" applyAlignment="1">
      <alignment wrapText="1"/>
    </xf>
    <xf numFmtId="0" fontId="22" fillId="26" borderId="0" xfId="98" applyFill="1"/>
    <xf numFmtId="0" fontId="20" fillId="0" borderId="0" xfId="98" applyFont="1" applyAlignment="1">
      <alignment horizontal="left"/>
    </xf>
    <xf numFmtId="0" fontId="21" fillId="26" borderId="0" xfId="98" applyFont="1" applyFill="1"/>
    <xf numFmtId="0" fontId="47" fillId="26" borderId="0" xfId="121" applyFont="1" applyFill="1" applyAlignment="1">
      <alignment horizontal="left"/>
    </xf>
    <xf numFmtId="0" fontId="22" fillId="24" borderId="0" xfId="121" applyFont="1" applyFill="1" applyAlignment="1">
      <alignment horizontal="center"/>
    </xf>
    <xf numFmtId="165" fontId="51" fillId="0" borderId="0" xfId="121" applyNumberFormat="1" applyFont="1" applyAlignment="1">
      <alignment horizontal="center"/>
    </xf>
    <xf numFmtId="0" fontId="51" fillId="26" borderId="0" xfId="121" applyFont="1" applyFill="1"/>
    <xf numFmtId="0" fontId="53" fillId="26" borderId="0" xfId="122" applyFont="1" applyFill="1" applyAlignment="1">
      <alignment horizontal="left" wrapText="1"/>
    </xf>
    <xf numFmtId="0" fontId="53" fillId="26" borderId="0" xfId="122" applyFont="1" applyFill="1" applyAlignment="1">
      <alignment wrapText="1"/>
    </xf>
    <xf numFmtId="0" fontId="22" fillId="24" borderId="20" xfId="98" applyFill="1" applyBorder="1" applyAlignment="1">
      <alignment horizontal="center" wrapText="1"/>
    </xf>
    <xf numFmtId="0" fontId="43" fillId="26" borderId="0" xfId="98" applyFont="1" applyFill="1" applyAlignment="1">
      <alignment horizontal="left" wrapText="1"/>
    </xf>
    <xf numFmtId="0" fontId="53" fillId="26" borderId="0" xfId="122" applyFont="1" applyFill="1" applyAlignment="1">
      <alignment horizontal="left"/>
    </xf>
    <xf numFmtId="0" fontId="53" fillId="26" borderId="0" xfId="122" applyFont="1" applyFill="1" applyAlignment="1"/>
    <xf numFmtId="0" fontId="53" fillId="26" borderId="0" xfId="122" applyFont="1" applyFill="1" applyAlignment="1">
      <alignment horizontal="left"/>
    </xf>
    <xf numFmtId="0" fontId="22" fillId="26" borderId="0" xfId="98" applyFill="1" applyAlignment="1">
      <alignment horizontal="center"/>
    </xf>
    <xf numFmtId="0" fontId="48" fillId="27" borderId="23" xfId="98" applyFont="1" applyFill="1" applyBorder="1" applyAlignment="1">
      <alignment horizontal="left"/>
    </xf>
    <xf numFmtId="0" fontId="48" fillId="27" borderId="22" xfId="98" applyFont="1" applyFill="1" applyBorder="1" applyAlignment="1">
      <alignment horizontal="left"/>
    </xf>
    <xf numFmtId="0" fontId="48" fillId="27" borderId="24" xfId="98" applyFont="1" applyFill="1" applyBorder="1" applyAlignment="1">
      <alignment horizontal="left"/>
    </xf>
    <xf numFmtId="0" fontId="54" fillId="26" borderId="23" xfId="98" applyFont="1" applyFill="1" applyBorder="1" applyAlignment="1">
      <alignment horizontal="left" vertical="top" wrapText="1"/>
    </xf>
    <xf numFmtId="0" fontId="46" fillId="26" borderId="22" xfId="98" applyFont="1" applyFill="1" applyBorder="1" applyAlignment="1">
      <alignment horizontal="left" vertical="top" wrapText="1"/>
    </xf>
    <xf numFmtId="0" fontId="46" fillId="26" borderId="24" xfId="98" applyFont="1" applyFill="1" applyBorder="1" applyAlignment="1">
      <alignment horizontal="left" vertical="top" wrapText="1"/>
    </xf>
    <xf numFmtId="0" fontId="46" fillId="26" borderId="23" xfId="98" applyFont="1" applyFill="1" applyBorder="1" applyAlignment="1">
      <alignment horizontal="left" vertical="top" wrapText="1"/>
    </xf>
    <xf numFmtId="0" fontId="55" fillId="26" borderId="0" xfId="98" applyFont="1" applyFill="1" applyAlignment="1">
      <alignment wrapText="1"/>
    </xf>
    <xf numFmtId="0" fontId="55" fillId="25" borderId="25" xfId="98" applyFont="1" applyFill="1" applyBorder="1" applyAlignment="1">
      <alignment horizontal="center" wrapText="1"/>
    </xf>
    <xf numFmtId="0" fontId="55" fillId="25" borderId="26" xfId="98" applyFont="1" applyFill="1" applyBorder="1" applyAlignment="1">
      <alignment horizontal="center" wrapText="1"/>
    </xf>
    <xf numFmtId="0" fontId="55" fillId="25" borderId="27" xfId="98" applyFont="1" applyFill="1" applyBorder="1" applyAlignment="1">
      <alignment horizontal="center" wrapText="1"/>
    </xf>
    <xf numFmtId="0" fontId="55" fillId="26" borderId="0" xfId="98" applyFont="1" applyFill="1" applyAlignment="1">
      <alignment horizontal="center" wrapText="1"/>
    </xf>
    <xf numFmtId="0" fontId="43" fillId="26" borderId="28" xfId="98" applyFont="1" applyFill="1" applyBorder="1" applyAlignment="1">
      <alignment wrapText="1"/>
    </xf>
    <xf numFmtId="0" fontId="22" fillId="27" borderId="21" xfId="98" applyFill="1" applyBorder="1" applyAlignment="1">
      <alignment horizontal="center"/>
    </xf>
    <xf numFmtId="0" fontId="22" fillId="27" borderId="28" xfId="98" applyFill="1" applyBorder="1" applyAlignment="1">
      <alignment horizontal="center"/>
    </xf>
    <xf numFmtId="0" fontId="22" fillId="27" borderId="29" xfId="98" applyFill="1" applyBorder="1" applyAlignment="1">
      <alignment horizontal="center"/>
    </xf>
    <xf numFmtId="0" fontId="22" fillId="24" borderId="21" xfId="98" applyFill="1" applyBorder="1" applyAlignment="1">
      <alignment horizontal="center"/>
    </xf>
    <xf numFmtId="0" fontId="22" fillId="24" borderId="28" xfId="98" applyFill="1" applyBorder="1" applyAlignment="1">
      <alignment horizontal="center"/>
    </xf>
    <xf numFmtId="0" fontId="22" fillId="24" borderId="29" xfId="98" applyFill="1" applyBorder="1" applyAlignment="1">
      <alignment horizontal="center"/>
    </xf>
    <xf numFmtId="0" fontId="22" fillId="28" borderId="0" xfId="98" applyFill="1"/>
    <xf numFmtId="0" fontId="22" fillId="28" borderId="30" xfId="98" applyFill="1" applyBorder="1"/>
    <xf numFmtId="0" fontId="22" fillId="26" borderId="10" xfId="98" applyFill="1" applyBorder="1"/>
    <xf numFmtId="0" fontId="50" fillId="26" borderId="0" xfId="98" applyFont="1" applyFill="1"/>
    <xf numFmtId="0" fontId="22" fillId="26" borderId="0" xfId="98" applyFill="1" applyAlignment="1">
      <alignment wrapText="1"/>
    </xf>
    <xf numFmtId="0" fontId="56" fillId="0" borderId="0" xfId="121" applyFont="1" applyAlignment="1">
      <alignment horizontal="left"/>
    </xf>
    <xf numFmtId="0" fontId="57" fillId="26" borderId="0" xfId="121" applyFont="1" applyFill="1"/>
    <xf numFmtId="0" fontId="43" fillId="26" borderId="0" xfId="98" applyFont="1" applyFill="1"/>
    <xf numFmtId="0" fontId="52" fillId="26" borderId="0" xfId="122" applyFill="1"/>
    <xf numFmtId="0" fontId="57" fillId="26" borderId="0" xfId="121" applyFont="1" applyFill="1" applyAlignment="1">
      <alignment vertical="center"/>
    </xf>
    <xf numFmtId="0" fontId="58" fillId="26" borderId="0" xfId="121" applyFont="1" applyFill="1"/>
    <xf numFmtId="0" fontId="59" fillId="26" borderId="0" xfId="98" applyFont="1" applyFill="1"/>
    <xf numFmtId="0" fontId="60" fillId="26" borderId="0" xfId="122" applyFont="1" applyFill="1"/>
    <xf numFmtId="0" fontId="61" fillId="26" borderId="0" xfId="98" applyFont="1" applyFill="1"/>
    <xf numFmtId="0" fontId="61" fillId="26" borderId="0" xfId="98" applyFont="1" applyFill="1" applyAlignment="1">
      <alignment wrapText="1"/>
    </xf>
    <xf numFmtId="0" fontId="46" fillId="26" borderId="0" xfId="98" applyFont="1" applyFill="1"/>
  </cellXfs>
  <cellStyles count="12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2" xr:uid="{5E611244-B65D-4C76-97CD-F96513146588}"/>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5" xr:uid="{236D33A1-4205-483D-9872-1BFBB48A814E}"/>
    <cellStyle name="Normal 11" xfId="118" xr:uid="{1B26CB06-32F6-41F6-AA8F-F413B4D4C65F}"/>
    <cellStyle name="Normal 12" xfId="121" xr:uid="{46587BA9-C02D-405B-8F1F-CC27314F8F2E}"/>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0" xr:uid="{AE863299-D279-430E-A606-5108F1B750B0}"/>
    <cellStyle name="Normal 4 14" xfId="113" xr:uid="{B14C44E3-095C-4784-994B-30DAE5495EF0}"/>
    <cellStyle name="Normal 4 15" xfId="116" xr:uid="{EB30FFA3-405B-439B-A0DF-7DB679ACCED4}"/>
    <cellStyle name="Normal 4 16" xfId="119" xr:uid="{FD0C5E7C-0D37-4E3A-8DE8-07A6380734F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755F131C-0DD0-44AA-9B4E-A4ED89CEFBD7}"/>
    <cellStyle name="Normal 9" xfId="112" xr:uid="{9A3BDDD4-E69B-483D-81E1-3C14978269D9}"/>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1" xr:uid="{F83C104E-9E22-4815-BD74-ACC20E940C90}"/>
    <cellStyle name="Percent 3" xfId="114" xr:uid="{FF195547-FE75-4F95-8325-EB40420A0B8D}"/>
    <cellStyle name="Percent 4" xfId="117" xr:uid="{B24936CB-DF4D-4E98-BDC6-E34F055B7B59}"/>
    <cellStyle name="Percent 5" xfId="120" xr:uid="{B883DC4C-B84A-49FA-A215-06FEAD1A4243}"/>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C0CFA0BE-94B5-40D8-8F37-6FCA731A524A}"/>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6"/>
  <sheetViews>
    <sheetView workbookViewId="0">
      <selection activeCell="J22" sqref="J22"/>
    </sheetView>
  </sheetViews>
  <sheetFormatPr defaultRowHeight="12.75" x14ac:dyDescent="0.2"/>
  <cols>
    <col min="1" max="3" width="9.42578125" customWidth="1"/>
    <col min="4" max="9" width="8.85546875" customWidth="1"/>
    <col min="10" max="10" width="1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36"/>
      <c r="B3" s="36"/>
      <c r="C3" s="36"/>
      <c r="D3" s="31" t="s">
        <v>5</v>
      </c>
      <c r="E3" s="31" t="s">
        <v>6</v>
      </c>
      <c r="F3" s="31" t="s">
        <v>7</v>
      </c>
      <c r="G3" s="31" t="s">
        <v>8</v>
      </c>
      <c r="H3" s="31" t="s">
        <v>9</v>
      </c>
      <c r="I3" s="31" t="s">
        <v>10</v>
      </c>
      <c r="J3" s="32" t="s">
        <v>22</v>
      </c>
    </row>
    <row r="4" spans="1:10" x14ac:dyDescent="0.2">
      <c r="A4" s="35" t="s">
        <v>24</v>
      </c>
      <c r="B4" s="35"/>
      <c r="C4" s="35"/>
      <c r="D4" s="27">
        <f>'Pricing Score Calculation'!E5</f>
        <v>20.275162279365418</v>
      </c>
      <c r="E4" s="34">
        <v>12</v>
      </c>
      <c r="F4" s="34">
        <v>14</v>
      </c>
      <c r="G4" s="34">
        <v>3</v>
      </c>
      <c r="H4" s="34">
        <v>2</v>
      </c>
      <c r="I4" s="34">
        <v>1</v>
      </c>
      <c r="J4" s="33">
        <f>SUM(D4:I4)</f>
        <v>52.275162279365418</v>
      </c>
    </row>
    <row r="5" spans="1:10" x14ac:dyDescent="0.2">
      <c r="A5" s="35" t="s">
        <v>25</v>
      </c>
      <c r="B5" s="35"/>
      <c r="C5" s="35"/>
      <c r="D5" s="27">
        <f>'Pricing Score Calculation'!E6</f>
        <v>19.684135669386208</v>
      </c>
      <c r="E5" s="34">
        <v>18</v>
      </c>
      <c r="F5" s="34">
        <v>16</v>
      </c>
      <c r="G5" s="34">
        <v>12</v>
      </c>
      <c r="H5" s="34">
        <v>8</v>
      </c>
      <c r="I5" s="34">
        <v>4</v>
      </c>
      <c r="J5" s="33">
        <f t="shared" ref="J5:J6" si="0">SUM(D5:I5)</f>
        <v>77.684135669386208</v>
      </c>
    </row>
    <row r="6" spans="1:10" x14ac:dyDescent="0.2">
      <c r="A6" s="35" t="s">
        <v>26</v>
      </c>
      <c r="B6" s="35"/>
      <c r="C6" s="35"/>
      <c r="D6" s="27">
        <f>'Pricing Score Calculation'!E7</f>
        <v>30</v>
      </c>
      <c r="E6" s="34">
        <v>16</v>
      </c>
      <c r="F6" s="34">
        <v>16</v>
      </c>
      <c r="G6" s="34">
        <v>12</v>
      </c>
      <c r="H6" s="34">
        <v>8</v>
      </c>
      <c r="I6" s="34">
        <v>4</v>
      </c>
      <c r="J6" s="33">
        <f t="shared" si="0"/>
        <v>86</v>
      </c>
    </row>
  </sheetData>
  <mergeCells count="4">
    <mergeCell ref="A5:C5"/>
    <mergeCell ref="A6:C6"/>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Q6"/>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5</v>
      </c>
      <c r="E3" s="31" t="s">
        <v>6</v>
      </c>
      <c r="F3" s="31" t="s">
        <v>7</v>
      </c>
      <c r="G3" s="31" t="s">
        <v>8</v>
      </c>
      <c r="H3" s="31" t="s">
        <v>9</v>
      </c>
      <c r="I3" s="31" t="s">
        <v>10</v>
      </c>
      <c r="J3" s="32" t="s">
        <v>22</v>
      </c>
      <c r="K3" s="2"/>
      <c r="L3" s="2"/>
      <c r="M3" s="2"/>
      <c r="N3" s="2"/>
      <c r="O3" s="2"/>
      <c r="P3" s="2"/>
      <c r="Q3" s="2"/>
    </row>
    <row r="4" spans="1:17" x14ac:dyDescent="0.2">
      <c r="A4" s="35" t="s">
        <v>24</v>
      </c>
      <c r="B4" s="35"/>
      <c r="C4" s="35"/>
      <c r="D4" s="27">
        <f>'Pricing Score Calculation'!E5</f>
        <v>20.275162279365418</v>
      </c>
      <c r="E4" s="34">
        <v>12</v>
      </c>
      <c r="F4" s="34">
        <v>12</v>
      </c>
      <c r="G4" s="34">
        <v>6</v>
      </c>
      <c r="H4" s="34">
        <v>4</v>
      </c>
      <c r="I4" s="34">
        <v>2</v>
      </c>
      <c r="J4" s="33">
        <f>SUM(D4:I4)</f>
        <v>56.275162279365418</v>
      </c>
    </row>
    <row r="5" spans="1:17" x14ac:dyDescent="0.2">
      <c r="A5" s="35" t="s">
        <v>25</v>
      </c>
      <c r="B5" s="35"/>
      <c r="C5" s="35"/>
      <c r="D5" s="27">
        <f>'Pricing Score Calculation'!E6</f>
        <v>19.684135669386208</v>
      </c>
      <c r="E5" s="34">
        <v>16</v>
      </c>
      <c r="F5" s="34">
        <v>16</v>
      </c>
      <c r="G5" s="34">
        <v>12</v>
      </c>
      <c r="H5" s="34">
        <v>8</v>
      </c>
      <c r="I5" s="34">
        <v>4</v>
      </c>
      <c r="J5" s="33">
        <f t="shared" ref="J5:J6" si="0">SUM(D5:I5)</f>
        <v>75.684135669386208</v>
      </c>
    </row>
    <row r="6" spans="1:17" x14ac:dyDescent="0.2">
      <c r="A6" s="35" t="s">
        <v>26</v>
      </c>
      <c r="B6" s="35"/>
      <c r="C6" s="35"/>
      <c r="D6" s="27">
        <f>'Pricing Score Calculation'!E7</f>
        <v>30</v>
      </c>
      <c r="E6" s="34">
        <v>12</v>
      </c>
      <c r="F6" s="34">
        <v>16</v>
      </c>
      <c r="G6" s="34">
        <v>9</v>
      </c>
      <c r="H6" s="34">
        <v>6</v>
      </c>
      <c r="I6" s="34">
        <v>4</v>
      </c>
      <c r="J6" s="33">
        <f t="shared" si="0"/>
        <v>77</v>
      </c>
    </row>
  </sheetData>
  <mergeCells count="4">
    <mergeCell ref="A6:C6"/>
    <mergeCell ref="A3:C3"/>
    <mergeCell ref="A4:C4"/>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6"/>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5</v>
      </c>
      <c r="E3" s="31" t="s">
        <v>6</v>
      </c>
      <c r="F3" s="31" t="s">
        <v>7</v>
      </c>
      <c r="G3" s="31" t="s">
        <v>8</v>
      </c>
      <c r="H3" s="31" t="s">
        <v>9</v>
      </c>
      <c r="I3" s="31" t="s">
        <v>10</v>
      </c>
      <c r="J3" s="32" t="s">
        <v>22</v>
      </c>
      <c r="K3" s="2"/>
      <c r="L3" s="2"/>
      <c r="M3" s="2"/>
      <c r="N3" s="2"/>
      <c r="O3" s="2"/>
      <c r="P3" s="2"/>
      <c r="Q3" s="2"/>
    </row>
    <row r="4" spans="1:17" x14ac:dyDescent="0.2">
      <c r="A4" s="35" t="s">
        <v>24</v>
      </c>
      <c r="B4" s="35"/>
      <c r="C4" s="35"/>
      <c r="D4" s="27">
        <f>'Pricing Score Calculation'!E5</f>
        <v>20.275162279365418</v>
      </c>
      <c r="E4" s="34">
        <v>16</v>
      </c>
      <c r="F4" s="34">
        <v>14</v>
      </c>
      <c r="G4" s="34">
        <v>12</v>
      </c>
      <c r="H4" s="34">
        <v>7</v>
      </c>
      <c r="I4" s="34">
        <v>3.5</v>
      </c>
      <c r="J4" s="33">
        <f>SUM(D4:I4)</f>
        <v>72.775162279365418</v>
      </c>
    </row>
    <row r="5" spans="1:17" x14ac:dyDescent="0.2">
      <c r="A5" s="35" t="s">
        <v>25</v>
      </c>
      <c r="B5" s="35"/>
      <c r="C5" s="35"/>
      <c r="D5" s="27">
        <f>'Pricing Score Calculation'!E6</f>
        <v>19.684135669386208</v>
      </c>
      <c r="E5" s="34">
        <v>12</v>
      </c>
      <c r="F5" s="34">
        <v>12</v>
      </c>
      <c r="G5" s="34">
        <v>9</v>
      </c>
      <c r="H5" s="34">
        <v>6</v>
      </c>
      <c r="I5" s="34">
        <v>3</v>
      </c>
      <c r="J5" s="33">
        <f t="shared" ref="J5:J6" si="0">SUM(D5:I5)</f>
        <v>61.684135669386208</v>
      </c>
    </row>
    <row r="6" spans="1:17" x14ac:dyDescent="0.2">
      <c r="A6" s="35" t="s">
        <v>26</v>
      </c>
      <c r="B6" s="35"/>
      <c r="C6" s="35"/>
      <c r="D6" s="27">
        <f>'Pricing Score Calculation'!E7</f>
        <v>30</v>
      </c>
      <c r="E6" s="34">
        <v>16</v>
      </c>
      <c r="F6" s="34">
        <v>14</v>
      </c>
      <c r="G6" s="34">
        <v>12</v>
      </c>
      <c r="H6" s="34">
        <v>8</v>
      </c>
      <c r="I6" s="34">
        <v>3.5</v>
      </c>
      <c r="J6" s="33">
        <f t="shared" si="0"/>
        <v>83.5</v>
      </c>
    </row>
  </sheetData>
  <mergeCells count="4">
    <mergeCell ref="A6:C6"/>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Q6"/>
  <sheetViews>
    <sheetView workbookViewId="0">
      <selection activeCell="D4" sqref="D4:D6"/>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31" t="s">
        <v>5</v>
      </c>
      <c r="E3" s="31" t="s">
        <v>6</v>
      </c>
      <c r="F3" s="31" t="s">
        <v>7</v>
      </c>
      <c r="G3" s="31" t="s">
        <v>8</v>
      </c>
      <c r="H3" s="31" t="s">
        <v>9</v>
      </c>
      <c r="I3" s="31" t="s">
        <v>10</v>
      </c>
      <c r="J3" s="32" t="s">
        <v>22</v>
      </c>
      <c r="K3" s="2"/>
      <c r="L3" s="2"/>
      <c r="M3" s="2"/>
      <c r="N3" s="2"/>
      <c r="O3" s="2"/>
      <c r="P3" s="2"/>
      <c r="Q3" s="2"/>
    </row>
    <row r="4" spans="1:17" x14ac:dyDescent="0.2">
      <c r="A4" s="35" t="s">
        <v>24</v>
      </c>
      <c r="B4" s="35"/>
      <c r="C4" s="35"/>
      <c r="D4" s="27">
        <f>'Pricing Score Calculation'!E5</f>
        <v>20.275162279365418</v>
      </c>
      <c r="E4" s="34">
        <v>4</v>
      </c>
      <c r="F4" s="34">
        <v>10</v>
      </c>
      <c r="G4" s="34">
        <v>3</v>
      </c>
      <c r="H4" s="34">
        <v>2</v>
      </c>
      <c r="I4" s="34">
        <v>1</v>
      </c>
      <c r="J4" s="33">
        <f>SUM(D4:I4)</f>
        <v>40.275162279365418</v>
      </c>
    </row>
    <row r="5" spans="1:17" x14ac:dyDescent="0.2">
      <c r="A5" s="35" t="s">
        <v>25</v>
      </c>
      <c r="B5" s="35"/>
      <c r="C5" s="35"/>
      <c r="D5" s="27">
        <f>'Pricing Score Calculation'!E6</f>
        <v>19.684135669386208</v>
      </c>
      <c r="E5" s="34">
        <v>16</v>
      </c>
      <c r="F5" s="34">
        <v>16</v>
      </c>
      <c r="G5" s="34">
        <v>12</v>
      </c>
      <c r="H5" s="34">
        <v>8</v>
      </c>
      <c r="I5" s="34">
        <v>4</v>
      </c>
      <c r="J5" s="33">
        <f t="shared" ref="J5:J6" si="0">SUM(D5:I5)</f>
        <v>75.684135669386208</v>
      </c>
    </row>
    <row r="6" spans="1:17" x14ac:dyDescent="0.2">
      <c r="A6" s="35" t="s">
        <v>26</v>
      </c>
      <c r="B6" s="35"/>
      <c r="C6" s="35"/>
      <c r="D6" s="27">
        <f>'Pricing Score Calculation'!E7</f>
        <v>30</v>
      </c>
      <c r="E6" s="34">
        <v>4</v>
      </c>
      <c r="F6" s="34">
        <v>12</v>
      </c>
      <c r="G6" s="34">
        <v>12</v>
      </c>
      <c r="H6" s="34">
        <v>6</v>
      </c>
      <c r="I6" s="34">
        <v>4</v>
      </c>
      <c r="J6" s="33">
        <f t="shared" si="0"/>
        <v>68</v>
      </c>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7"/>
  <sheetViews>
    <sheetView workbookViewId="0">
      <selection activeCell="E5" sqref="E5:E7"/>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41" t="s">
        <v>21</v>
      </c>
      <c r="B1" s="41"/>
      <c r="C1" s="20"/>
      <c r="D1" s="20"/>
      <c r="E1" s="20"/>
    </row>
    <row r="2" spans="1:16" x14ac:dyDescent="0.2">
      <c r="A2" s="43" t="s">
        <v>15</v>
      </c>
      <c r="B2" s="46" t="s">
        <v>16</v>
      </c>
      <c r="C2" s="49" t="s">
        <v>19</v>
      </c>
      <c r="D2" s="49" t="s">
        <v>17</v>
      </c>
      <c r="E2" s="49" t="s">
        <v>18</v>
      </c>
      <c r="G2" s="42" t="s">
        <v>23</v>
      </c>
      <c r="H2" s="42"/>
      <c r="I2" s="42"/>
      <c r="J2" s="42"/>
      <c r="K2" s="42"/>
      <c r="L2" s="42"/>
      <c r="M2" s="42"/>
      <c r="N2" s="42"/>
      <c r="O2" s="42"/>
      <c r="P2" s="42"/>
    </row>
    <row r="3" spans="1:16" x14ac:dyDescent="0.2">
      <c r="A3" s="44"/>
      <c r="B3" s="47"/>
      <c r="C3" s="50"/>
      <c r="D3" s="50"/>
      <c r="E3" s="50"/>
      <c r="G3" s="42"/>
      <c r="H3" s="42"/>
      <c r="I3" s="42"/>
      <c r="J3" s="42"/>
      <c r="K3" s="42"/>
      <c r="L3" s="42"/>
      <c r="M3" s="42"/>
      <c r="N3" s="42"/>
      <c r="O3" s="42"/>
      <c r="P3" s="42"/>
    </row>
    <row r="4" spans="1:16" ht="13.5" thickBot="1" x14ac:dyDescent="0.25">
      <c r="A4" s="45"/>
      <c r="B4" s="48"/>
      <c r="C4" s="51"/>
      <c r="D4" s="51"/>
      <c r="E4" s="51"/>
      <c r="G4" s="42"/>
      <c r="H4" s="42"/>
      <c r="I4" s="42"/>
      <c r="J4" s="42"/>
      <c r="K4" s="42"/>
      <c r="L4" s="42"/>
      <c r="M4" s="42"/>
      <c r="N4" s="42"/>
      <c r="O4" s="42"/>
      <c r="P4" s="42"/>
    </row>
    <row r="5" spans="1:16" x14ac:dyDescent="0.2">
      <c r="A5" s="14" t="str">
        <f>'4'!A4</f>
        <v>MRI Builders</v>
      </c>
      <c r="B5" s="21">
        <v>2241659</v>
      </c>
      <c r="C5" s="37">
        <v>30</v>
      </c>
      <c r="D5" s="39">
        <f>MIN(B5:B7)</f>
        <v>1515000</v>
      </c>
      <c r="E5" s="16">
        <f>$C$5*($D$5/B5)</f>
        <v>20.275162279365418</v>
      </c>
    </row>
    <row r="6" spans="1:16" x14ac:dyDescent="0.2">
      <c r="A6" s="14" t="str">
        <f>'4'!A5</f>
        <v>Noble</v>
      </c>
      <c r="B6" s="21">
        <v>2308966</v>
      </c>
      <c r="C6" s="38"/>
      <c r="D6" s="40"/>
      <c r="E6" s="16">
        <f t="shared" ref="E6:E7" si="0">$C$5*($D$5/B6)</f>
        <v>19.684135669386208</v>
      </c>
    </row>
    <row r="7" spans="1:16" x14ac:dyDescent="0.2">
      <c r="A7" s="14" t="str">
        <f>'4'!A6</f>
        <v>Trevino</v>
      </c>
      <c r="B7" s="21">
        <v>1515000</v>
      </c>
      <c r="C7" s="38"/>
      <c r="D7" s="40"/>
      <c r="E7" s="16">
        <f t="shared" si="0"/>
        <v>30</v>
      </c>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workbookViewId="0">
      <selection activeCell="F28" sqref="F28"/>
    </sheetView>
  </sheetViews>
  <sheetFormatPr defaultColWidth="9.140625" defaultRowHeight="15" x14ac:dyDescent="0.2"/>
  <cols>
    <col min="1" max="1" width="33" style="7" customWidth="1"/>
    <col min="2" max="2" width="7" style="7" bestFit="1" customWidth="1"/>
    <col min="3" max="5" width="7.7109375" style="7" customWidth="1"/>
    <col min="6" max="6" width="8.85546875" style="7" customWidth="1"/>
    <col min="7" max="7" width="7.5703125" style="7" customWidth="1"/>
    <col min="8" max="16384" width="9.140625" style="7"/>
  </cols>
  <sheetData>
    <row r="1" spans="1:7" ht="15.75" x14ac:dyDescent="0.25">
      <c r="A1" s="5" t="s">
        <v>11</v>
      </c>
      <c r="B1" s="6"/>
      <c r="C1" s="5"/>
      <c r="D1" s="5"/>
      <c r="E1" s="5"/>
      <c r="F1" s="5"/>
      <c r="G1" s="5"/>
    </row>
    <row r="2" spans="1:7" ht="6" customHeight="1" x14ac:dyDescent="0.25">
      <c r="A2" s="5"/>
      <c r="B2" s="6"/>
      <c r="C2" s="5"/>
      <c r="D2" s="5"/>
      <c r="E2" s="5"/>
      <c r="F2" s="5"/>
      <c r="G2" s="5"/>
    </row>
    <row r="3" spans="1:7" ht="15.75" x14ac:dyDescent="0.25">
      <c r="A3" s="52" t="s">
        <v>27</v>
      </c>
      <c r="B3" s="52"/>
      <c r="C3" s="52"/>
      <c r="D3" s="52"/>
      <c r="E3" s="52"/>
      <c r="F3" s="52"/>
      <c r="G3" s="52"/>
    </row>
    <row r="4" spans="1:7" x14ac:dyDescent="0.2">
      <c r="A4" s="6"/>
      <c r="B4" s="6"/>
      <c r="C4" s="6"/>
      <c r="D4" s="6"/>
      <c r="E4" s="6"/>
      <c r="F4" s="6"/>
      <c r="G4" s="6"/>
    </row>
    <row r="5" spans="1:7" ht="15.75" x14ac:dyDescent="0.25">
      <c r="F5" s="15" t="s">
        <v>20</v>
      </c>
      <c r="G5" s="8"/>
    </row>
    <row r="6" spans="1:7" s="11" customFormat="1" ht="135" customHeight="1" x14ac:dyDescent="0.2">
      <c r="A6" s="9"/>
      <c r="B6" s="10" t="s">
        <v>1</v>
      </c>
      <c r="C6" s="10" t="s">
        <v>2</v>
      </c>
      <c r="D6" s="10" t="s">
        <v>3</v>
      </c>
      <c r="E6" s="10" t="s">
        <v>4</v>
      </c>
      <c r="F6" s="17" t="s">
        <v>14</v>
      </c>
      <c r="G6" s="25" t="s">
        <v>13</v>
      </c>
    </row>
    <row r="7" spans="1:7" ht="16.5" customHeight="1" x14ac:dyDescent="0.2">
      <c r="A7" s="12" t="str">
        <f>'1'!A4:C4</f>
        <v>MRI Builders</v>
      </c>
      <c r="B7" s="22">
        <f>'1'!J4</f>
        <v>52.275162279365418</v>
      </c>
      <c r="C7" s="22">
        <f>'2'!J4</f>
        <v>56.275162279365418</v>
      </c>
      <c r="D7" s="22">
        <f>'3'!J4</f>
        <v>72.775162279365418</v>
      </c>
      <c r="E7" s="22">
        <f>'4'!J4</f>
        <v>40.275162279365418</v>
      </c>
      <c r="F7" s="18">
        <f>AVERAGE(B7:E7)</f>
        <v>55.400162279365418</v>
      </c>
      <c r="G7" s="26">
        <f>RANK(F7,$F$7:$F$9,0)</f>
        <v>3</v>
      </c>
    </row>
    <row r="8" spans="1:7" ht="16.5" customHeight="1" x14ac:dyDescent="0.2">
      <c r="A8" s="12" t="str">
        <f>'1'!A5:C5</f>
        <v>Noble</v>
      </c>
      <c r="B8" s="22">
        <f>'1'!J5</f>
        <v>77.684135669386208</v>
      </c>
      <c r="C8" s="22">
        <f>'2'!J5</f>
        <v>75.684135669386208</v>
      </c>
      <c r="D8" s="22">
        <f>'3'!J5</f>
        <v>61.684135669386208</v>
      </c>
      <c r="E8" s="22">
        <f>'4'!J5</f>
        <v>75.684135669386208</v>
      </c>
      <c r="F8" s="19">
        <f>AVERAGE(B8:E8)</f>
        <v>72.684135669386208</v>
      </c>
      <c r="G8" s="26">
        <f>RANK(F8,$F$7:$F$9,0)</f>
        <v>2</v>
      </c>
    </row>
    <row r="9" spans="1:7" s="23" customFormat="1" ht="16.5" customHeight="1" x14ac:dyDescent="0.2">
      <c r="A9" s="28" t="str">
        <f>'1'!A6:C6</f>
        <v>Trevino</v>
      </c>
      <c r="B9" s="29">
        <f>'1'!J6</f>
        <v>86</v>
      </c>
      <c r="C9" s="29">
        <f>'2'!J6</f>
        <v>77</v>
      </c>
      <c r="D9" s="29">
        <f>'3'!J6</f>
        <v>83.5</v>
      </c>
      <c r="E9" s="29">
        <f>'4'!J6</f>
        <v>68</v>
      </c>
      <c r="F9" s="30">
        <f>AVERAGE(B9:E9)</f>
        <v>78.625</v>
      </c>
      <c r="G9" s="24">
        <f>RANK(F9,$F$7:$F$9,0)</f>
        <v>1</v>
      </c>
    </row>
    <row r="15" spans="1:7" x14ac:dyDescent="0.2">
      <c r="A15" s="13" t="s">
        <v>12</v>
      </c>
    </row>
    <row r="16" spans="1:7" x14ac:dyDescent="0.2">
      <c r="A16" s="13"/>
    </row>
  </sheetData>
  <mergeCells count="1">
    <mergeCell ref="A3:G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AE58-DBB1-4BCD-A752-C0FE71FF017A}">
  <dimension ref="A1:S46"/>
  <sheetViews>
    <sheetView tabSelected="1" zoomScaleNormal="100" workbookViewId="0">
      <selection activeCell="T28" sqref="T28"/>
    </sheetView>
  </sheetViews>
  <sheetFormatPr defaultColWidth="9.140625" defaultRowHeight="12.75" x14ac:dyDescent="0.2"/>
  <cols>
    <col min="1" max="1" width="20.7109375" style="55" customWidth="1"/>
    <col min="2" max="19" width="9.5703125" style="55" customWidth="1"/>
    <col min="20" max="16384" width="9.140625" style="55"/>
  </cols>
  <sheetData>
    <row r="1" spans="1:19" ht="15.75" customHeight="1" x14ac:dyDescent="0.25">
      <c r="A1" s="53" t="s">
        <v>28</v>
      </c>
      <c r="B1" s="53"/>
      <c r="C1" s="53"/>
      <c r="D1" s="53"/>
      <c r="E1" s="53"/>
      <c r="F1" s="53"/>
      <c r="G1" s="53"/>
      <c r="H1" s="53"/>
      <c r="I1" s="53"/>
      <c r="J1" s="54"/>
    </row>
    <row r="2" spans="1:19" ht="15.75" x14ac:dyDescent="0.25">
      <c r="A2" s="56" t="s">
        <v>29</v>
      </c>
      <c r="B2" s="56"/>
      <c r="C2" s="56"/>
      <c r="D2" s="56"/>
      <c r="E2" s="56"/>
      <c r="F2" s="56"/>
      <c r="G2" s="56"/>
      <c r="H2" s="56"/>
      <c r="I2" s="56"/>
      <c r="J2" s="57"/>
    </row>
    <row r="3" spans="1:19" x14ac:dyDescent="0.2">
      <c r="A3" s="58" t="s">
        <v>30</v>
      </c>
      <c r="B3" s="59"/>
      <c r="C3" s="59"/>
      <c r="D3" s="59"/>
    </row>
    <row r="4" spans="1:19" ht="15" customHeight="1" x14ac:dyDescent="0.2">
      <c r="A4" s="58" t="s">
        <v>31</v>
      </c>
      <c r="B4" s="60" t="s">
        <v>32</v>
      </c>
      <c r="C4" s="60"/>
      <c r="D4" s="60"/>
      <c r="E4" s="61"/>
    </row>
    <row r="5" spans="1:19" ht="20.25" customHeight="1" x14ac:dyDescent="0.25">
      <c r="A5" s="62" t="s">
        <v>33</v>
      </c>
      <c r="B5" s="62"/>
      <c r="C5" s="63"/>
      <c r="D5" s="63"/>
      <c r="E5" s="63"/>
      <c r="F5" s="63"/>
      <c r="G5" s="63"/>
    </row>
    <row r="6" spans="1:19" ht="27" customHeight="1" thickBot="1" x14ac:dyDescent="0.25">
      <c r="A6" s="64"/>
      <c r="B6" s="65" t="s">
        <v>34</v>
      </c>
      <c r="C6" s="65"/>
      <c r="D6" s="65"/>
      <c r="E6" s="65"/>
      <c r="F6" s="65"/>
      <c r="G6" s="65"/>
      <c r="H6" s="65"/>
      <c r="I6" s="65"/>
    </row>
    <row r="7" spans="1:19" ht="20.25" customHeight="1" x14ac:dyDescent="0.25">
      <c r="A7" s="66" t="s">
        <v>35</v>
      </c>
      <c r="B7" s="66"/>
      <c r="C7" s="67"/>
      <c r="D7" s="68"/>
      <c r="E7" s="68"/>
      <c r="F7" s="68"/>
      <c r="G7" s="68"/>
    </row>
    <row r="8" spans="1:19" ht="27" customHeight="1" thickBot="1" x14ac:dyDescent="0.25">
      <c r="A8" s="64"/>
      <c r="B8" s="65" t="s">
        <v>36</v>
      </c>
      <c r="C8" s="65"/>
      <c r="D8" s="65"/>
      <c r="E8" s="65"/>
      <c r="F8" s="65"/>
      <c r="G8" s="65"/>
      <c r="H8" s="65"/>
      <c r="I8" s="65"/>
    </row>
    <row r="9" spans="1:19" ht="15" customHeight="1" x14ac:dyDescent="0.2"/>
    <row r="10" spans="1:19" ht="15" customHeight="1" x14ac:dyDescent="0.2"/>
    <row r="11" spans="1:19" ht="11.25" customHeight="1" thickBot="1" x14ac:dyDescent="0.25"/>
    <row r="12" spans="1:19" s="69" customFormat="1" ht="13.5" thickBot="1" x14ac:dyDescent="0.25">
      <c r="B12" s="70" t="s">
        <v>37</v>
      </c>
      <c r="C12" s="71"/>
      <c r="D12" s="72"/>
      <c r="E12" s="70" t="s">
        <v>38</v>
      </c>
      <c r="F12" s="71"/>
      <c r="G12" s="72"/>
      <c r="H12" s="70" t="s">
        <v>39</v>
      </c>
      <c r="I12" s="71"/>
      <c r="J12" s="72"/>
      <c r="K12" s="70" t="s">
        <v>40</v>
      </c>
      <c r="L12" s="71"/>
      <c r="M12" s="72"/>
      <c r="N12" s="70" t="s">
        <v>41</v>
      </c>
      <c r="O12" s="71"/>
      <c r="P12" s="72"/>
      <c r="Q12" s="70" t="s">
        <v>42</v>
      </c>
      <c r="R12" s="71"/>
      <c r="S12" s="72"/>
    </row>
    <row r="13" spans="1:19" s="69" customFormat="1" ht="64.150000000000006" customHeight="1" x14ac:dyDescent="0.2">
      <c r="B13" s="73" t="s">
        <v>43</v>
      </c>
      <c r="C13" s="74"/>
      <c r="D13" s="75"/>
      <c r="E13" s="76" t="s">
        <v>44</v>
      </c>
      <c r="F13" s="74"/>
      <c r="G13" s="75"/>
      <c r="H13" s="76" t="s">
        <v>45</v>
      </c>
      <c r="I13" s="74"/>
      <c r="J13" s="75"/>
      <c r="K13" s="76" t="s">
        <v>46</v>
      </c>
      <c r="L13" s="74"/>
      <c r="M13" s="75"/>
      <c r="N13" s="76" t="s">
        <v>47</v>
      </c>
      <c r="O13" s="74"/>
      <c r="P13" s="75"/>
      <c r="Q13" s="76" t="s">
        <v>48</v>
      </c>
      <c r="R13" s="74"/>
      <c r="S13" s="75"/>
    </row>
    <row r="14" spans="1:19" s="81" customFormat="1" ht="11.25" customHeight="1" x14ac:dyDescent="0.2">
      <c r="A14" s="77"/>
      <c r="B14" s="78" t="s">
        <v>49</v>
      </c>
      <c r="C14" s="79"/>
      <c r="D14" s="80"/>
      <c r="E14" s="78" t="s">
        <v>49</v>
      </c>
      <c r="F14" s="79"/>
      <c r="G14" s="80"/>
      <c r="H14" s="78" t="s">
        <v>49</v>
      </c>
      <c r="I14" s="79"/>
      <c r="J14" s="80"/>
      <c r="K14" s="78" t="s">
        <v>49</v>
      </c>
      <c r="L14" s="79"/>
      <c r="M14" s="80"/>
      <c r="N14" s="78" t="s">
        <v>49</v>
      </c>
      <c r="O14" s="79"/>
      <c r="P14" s="80"/>
      <c r="Q14" s="78" t="s">
        <v>49</v>
      </c>
      <c r="R14" s="79"/>
      <c r="S14" s="80"/>
    </row>
    <row r="15" spans="1:19" s="81" customFormat="1" x14ac:dyDescent="0.2">
      <c r="A15" s="82" t="s">
        <v>24</v>
      </c>
      <c r="B15" s="83"/>
      <c r="C15" s="84"/>
      <c r="D15" s="85"/>
      <c r="E15" s="86"/>
      <c r="F15" s="87"/>
      <c r="G15" s="88"/>
      <c r="H15" s="86"/>
      <c r="I15" s="87"/>
      <c r="J15" s="88"/>
      <c r="K15" s="86"/>
      <c r="L15" s="87"/>
      <c r="M15" s="88"/>
      <c r="N15" s="86"/>
      <c r="O15" s="87"/>
      <c r="P15" s="88"/>
      <c r="Q15" s="86"/>
      <c r="R15" s="87"/>
      <c r="S15" s="88"/>
    </row>
    <row r="16" spans="1:19" s="81" customFormat="1" x14ac:dyDescent="0.2">
      <c r="A16" s="82" t="s">
        <v>25</v>
      </c>
      <c r="B16" s="83"/>
      <c r="C16" s="84"/>
      <c r="D16" s="85"/>
      <c r="E16" s="86"/>
      <c r="F16" s="87"/>
      <c r="G16" s="88"/>
      <c r="H16" s="86"/>
      <c r="I16" s="87"/>
      <c r="J16" s="88"/>
      <c r="K16" s="86"/>
      <c r="L16" s="87"/>
      <c r="M16" s="88"/>
      <c r="N16" s="86"/>
      <c r="O16" s="87"/>
      <c r="P16" s="88"/>
      <c r="Q16" s="86"/>
      <c r="R16" s="87"/>
      <c r="S16" s="88"/>
    </row>
    <row r="17" spans="1:19" s="81" customFormat="1" x14ac:dyDescent="0.2">
      <c r="A17" s="82" t="s">
        <v>26</v>
      </c>
      <c r="B17" s="83"/>
      <c r="C17" s="84"/>
      <c r="D17" s="85"/>
      <c r="E17" s="86"/>
      <c r="F17" s="87"/>
      <c r="G17" s="88"/>
      <c r="H17" s="86"/>
      <c r="I17" s="87"/>
      <c r="J17" s="88"/>
      <c r="K17" s="86"/>
      <c r="L17" s="87"/>
      <c r="M17" s="88"/>
      <c r="N17" s="86"/>
      <c r="O17" s="87"/>
      <c r="P17" s="88"/>
      <c r="Q17" s="86"/>
      <c r="R17" s="87"/>
      <c r="S17" s="88"/>
    </row>
    <row r="18" spans="1:19" s="90" customFormat="1" ht="7.5" customHeight="1" x14ac:dyDescent="0.2">
      <c r="A18" s="89"/>
      <c r="B18" s="89"/>
      <c r="C18" s="89"/>
      <c r="D18" s="89"/>
      <c r="E18" s="89"/>
      <c r="F18" s="89"/>
      <c r="G18" s="89"/>
      <c r="H18" s="89"/>
      <c r="I18" s="89"/>
      <c r="J18" s="89"/>
      <c r="K18" s="89"/>
      <c r="L18" s="89"/>
      <c r="M18" s="89"/>
      <c r="N18" s="89"/>
      <c r="O18" s="89"/>
      <c r="P18" s="89"/>
      <c r="Q18" s="89"/>
      <c r="R18" s="89"/>
      <c r="S18" s="89"/>
    </row>
    <row r="19" spans="1:19" s="91" customFormat="1" ht="6.75" customHeight="1" x14ac:dyDescent="0.2"/>
    <row r="21" spans="1:19" x14ac:dyDescent="0.2">
      <c r="A21" s="92"/>
      <c r="G21" s="93"/>
      <c r="H21" s="93"/>
    </row>
    <row r="22" spans="1:19" x14ac:dyDescent="0.2">
      <c r="A22" s="94" t="s">
        <v>50</v>
      </c>
      <c r="G22" s="93"/>
      <c r="H22" s="93"/>
      <c r="I22" s="93"/>
      <c r="J22" s="93"/>
    </row>
    <row r="23" spans="1:19" ht="15.75" x14ac:dyDescent="0.25">
      <c r="A23" s="95"/>
      <c r="B23" s="96"/>
      <c r="C23" s="97"/>
      <c r="F23" s="95"/>
      <c r="G23" s="93"/>
      <c r="H23" s="93"/>
      <c r="I23" s="93"/>
      <c r="J23" s="93"/>
    </row>
    <row r="24" spans="1:19" ht="15.75" x14ac:dyDescent="0.25">
      <c r="A24" s="95"/>
      <c r="B24" s="96"/>
      <c r="C24" s="97"/>
      <c r="F24" s="95"/>
      <c r="G24" s="93"/>
      <c r="H24" s="93"/>
      <c r="I24" s="93"/>
      <c r="J24" s="93"/>
    </row>
    <row r="25" spans="1:19" ht="15.75" x14ac:dyDescent="0.25">
      <c r="A25" s="95"/>
      <c r="B25" s="96"/>
      <c r="C25" s="97"/>
      <c r="F25" s="98"/>
      <c r="G25" s="93"/>
      <c r="H25" s="93"/>
      <c r="I25" s="93"/>
      <c r="J25" s="93"/>
    </row>
    <row r="26" spans="1:19" s="102" customFormat="1" ht="15.75" x14ac:dyDescent="0.25">
      <c r="A26" s="99"/>
      <c r="B26" s="100"/>
      <c r="C26" s="101"/>
      <c r="F26" s="99"/>
      <c r="G26" s="103"/>
      <c r="H26" s="103"/>
      <c r="I26" s="103"/>
      <c r="J26" s="103"/>
    </row>
    <row r="27" spans="1:19" ht="15.75" x14ac:dyDescent="0.25">
      <c r="A27" s="95"/>
      <c r="B27" s="96"/>
      <c r="C27" s="97"/>
      <c r="F27" s="95"/>
      <c r="G27" s="93"/>
      <c r="H27" s="93"/>
      <c r="I27" s="93"/>
      <c r="J27" s="93"/>
    </row>
    <row r="28" spans="1:19" x14ac:dyDescent="0.2">
      <c r="I28" s="93"/>
      <c r="J28" s="93"/>
      <c r="K28" s="93"/>
      <c r="L28" s="93"/>
    </row>
    <row r="29" spans="1:19" x14ac:dyDescent="0.2">
      <c r="I29" s="93"/>
      <c r="J29" s="93"/>
      <c r="K29" s="93"/>
      <c r="L29" s="93"/>
      <c r="M29" s="93"/>
    </row>
    <row r="30" spans="1:19" x14ac:dyDescent="0.2">
      <c r="L30" s="93"/>
      <c r="M30" s="93"/>
    </row>
    <row r="31" spans="1:19" x14ac:dyDescent="0.2">
      <c r="L31" s="93"/>
      <c r="M31" s="93"/>
    </row>
    <row r="32" spans="1:19" x14ac:dyDescent="0.2">
      <c r="L32" s="93"/>
      <c r="M32" s="93"/>
    </row>
    <row r="33" spans="1:13" x14ac:dyDescent="0.2">
      <c r="L33" s="93"/>
      <c r="M33" s="93"/>
    </row>
    <row r="46" spans="1:13" x14ac:dyDescent="0.2">
      <c r="A46" s="104" t="s">
        <v>51</v>
      </c>
    </row>
  </sheetData>
  <mergeCells count="44">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2024-02-14T21:23:49Z</dcterms:modified>
</cp:coreProperties>
</file>