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T:\PURCHASING_New\01_Archives\FY2024\Bid Evaluations - Clean\"/>
    </mc:Choice>
  </mc:AlternateContent>
  <xr:revisionPtr revIDLastSave="0" documentId="8_{60F61C41-954B-4E44-873B-F7A4B660B36E}" xr6:coauthVersionLast="47" xr6:coauthVersionMax="47" xr10:uidLastSave="{00000000-0000-0000-0000-000000000000}"/>
  <bookViews>
    <workbookView xWindow="-120" yWindow="-120" windowWidth="29040" windowHeight="15840" tabRatio="722" activeTab="9" xr2:uid="{00000000-000D-0000-FFFF-FFFF00000000}"/>
  </bookViews>
  <sheets>
    <sheet name="1" sheetId="2" r:id="rId1"/>
    <sheet name="2" sheetId="3" r:id="rId2"/>
    <sheet name="3" sheetId="5" r:id="rId3"/>
    <sheet name="4" sheetId="9" r:id="rId4"/>
    <sheet name="5" sheetId="15" r:id="rId5"/>
    <sheet name="6" sheetId="19" r:id="rId6"/>
    <sheet name="7" sheetId="18" r:id="rId7"/>
    <sheet name="Cost Summary" sheetId="14" r:id="rId8"/>
    <sheet name="Summary" sheetId="17" r:id="rId9"/>
    <sheet name="Evaluation" sheetId="21" r:id="rId10"/>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 i="17" l="1"/>
  <c r="Q6" i="17"/>
  <c r="R6" i="17"/>
  <c r="S6" i="17"/>
  <c r="C30" i="14"/>
  <c r="A4" i="14" l="1"/>
  <c r="A5" i="14"/>
  <c r="A3" i="14"/>
  <c r="K6" i="18" l="1"/>
  <c r="K5" i="18"/>
  <c r="K4" i="18"/>
  <c r="F22" i="14"/>
  <c r="G22" i="14"/>
  <c r="H22" i="14"/>
  <c r="F23" i="14"/>
  <c r="G23" i="14"/>
  <c r="H23" i="14"/>
  <c r="F24" i="14"/>
  <c r="G24" i="14"/>
  <c r="H24" i="14"/>
  <c r="F25" i="14"/>
  <c r="G25" i="14"/>
  <c r="H25" i="14"/>
  <c r="F26" i="14"/>
  <c r="G26" i="14"/>
  <c r="H26" i="14"/>
  <c r="F27" i="14"/>
  <c r="G27" i="14"/>
  <c r="H27" i="14"/>
  <c r="F28" i="14"/>
  <c r="G28" i="14"/>
  <c r="H28" i="14"/>
  <c r="F29" i="14"/>
  <c r="G29" i="14"/>
  <c r="H29" i="14"/>
  <c r="H21" i="14"/>
  <c r="G21" i="14"/>
  <c r="F21" i="14"/>
  <c r="A8" i="17"/>
  <c r="A9" i="17"/>
  <c r="A7" i="17"/>
  <c r="H20" i="14" l="1"/>
  <c r="G20" i="14"/>
  <c r="F20" i="14"/>
  <c r="E20" i="14"/>
  <c r="D20" i="14"/>
  <c r="D30" i="14"/>
  <c r="H30" i="14" l="1"/>
  <c r="E5" i="14" s="1"/>
  <c r="F30" i="14"/>
  <c r="E3" i="14" s="1"/>
  <c r="E30" i="14" l="1"/>
  <c r="G30" i="14"/>
  <c r="E4" i="14" s="1"/>
  <c r="C20" i="14"/>
  <c r="O6" i="17"/>
  <c r="L8" i="17"/>
  <c r="L9" i="17"/>
  <c r="L7" i="17"/>
  <c r="N6" i="17"/>
  <c r="A15" i="14" l="1"/>
  <c r="F5" i="14"/>
  <c r="J5" i="14" s="1"/>
  <c r="B5" i="14" s="1"/>
  <c r="F4" i="14"/>
  <c r="J4" i="14" s="1"/>
  <c r="B4" i="14" s="1"/>
  <c r="A14" i="14"/>
  <c r="F3" i="14"/>
  <c r="J3" i="14" s="1"/>
  <c r="B3" i="14" s="1"/>
  <c r="A13" i="14"/>
  <c r="H4" i="14" l="1"/>
  <c r="H5" i="14"/>
  <c r="H3" i="14"/>
  <c r="H7" i="14" l="1"/>
  <c r="B14" i="14" s="1"/>
  <c r="J5" i="5" l="1"/>
  <c r="K5" i="5" s="1"/>
  <c r="D8" i="17" s="1"/>
  <c r="P8" i="17" s="1"/>
  <c r="J5" i="19"/>
  <c r="K5" i="19" s="1"/>
  <c r="G8" i="17" s="1"/>
  <c r="S8" i="17" s="1"/>
  <c r="J5" i="15"/>
  <c r="J5" i="3"/>
  <c r="J5" i="2"/>
  <c r="K5" i="2" s="1"/>
  <c r="B8" i="17" s="1"/>
  <c r="J5" i="9"/>
  <c r="K5" i="9" s="1"/>
  <c r="E8" i="17" s="1"/>
  <c r="Q8" i="17" s="1"/>
  <c r="K5" i="15"/>
  <c r="F8" i="17" s="1"/>
  <c r="R8" i="17" s="1"/>
  <c r="K5" i="3"/>
  <c r="C8" i="17" s="1"/>
  <c r="O8" i="17" s="1"/>
  <c r="D15" i="14"/>
  <c r="E15" i="14" s="1"/>
  <c r="B15" i="14"/>
  <c r="B13" i="14"/>
  <c r="D13" i="14"/>
  <c r="E13" i="14" s="1"/>
  <c r="D14" i="14"/>
  <c r="E14" i="14" s="1"/>
  <c r="J4" i="9" l="1"/>
  <c r="K4" i="9" s="1"/>
  <c r="E7" i="17" s="1"/>
  <c r="Q7" i="17" s="1"/>
  <c r="J4" i="3"/>
  <c r="K4" i="3" s="1"/>
  <c r="C7" i="17" s="1"/>
  <c r="O7" i="17" s="1"/>
  <c r="J4" i="15"/>
  <c r="K4" i="15" s="1"/>
  <c r="F7" i="17" s="1"/>
  <c r="R7" i="17" s="1"/>
  <c r="J4" i="5"/>
  <c r="K4" i="5" s="1"/>
  <c r="D7" i="17" s="1"/>
  <c r="P7" i="17" s="1"/>
  <c r="J4" i="19"/>
  <c r="K4" i="19" s="1"/>
  <c r="G7" i="17" s="1"/>
  <c r="S7" i="17" s="1"/>
  <c r="J4" i="2"/>
  <c r="K4" i="2" s="1"/>
  <c r="B7" i="17" s="1"/>
  <c r="N8" i="17"/>
  <c r="T8" i="17" s="1"/>
  <c r="I8" i="17"/>
  <c r="H8" i="17"/>
  <c r="J6" i="3"/>
  <c r="K6" i="3" s="1"/>
  <c r="C9" i="17" s="1"/>
  <c r="O9" i="17" s="1"/>
  <c r="J6" i="5"/>
  <c r="K6" i="5" s="1"/>
  <c r="D9" i="17" s="1"/>
  <c r="P9" i="17" s="1"/>
  <c r="J6" i="2"/>
  <c r="J6" i="15"/>
  <c r="K6" i="15" s="1"/>
  <c r="F9" i="17" s="1"/>
  <c r="R9" i="17" s="1"/>
  <c r="J6" i="19"/>
  <c r="K6" i="19" s="1"/>
  <c r="G9" i="17" s="1"/>
  <c r="S9" i="17" s="1"/>
  <c r="J6" i="9"/>
  <c r="K6" i="9" s="1"/>
  <c r="E9" i="17" s="1"/>
  <c r="Q9" i="17" s="1"/>
  <c r="K6" i="2"/>
  <c r="B9" i="17" s="1"/>
  <c r="C14" i="14"/>
  <c r="C15" i="14"/>
  <c r="C13" i="14"/>
  <c r="N7" i="17" l="1"/>
  <c r="T7" i="17" s="1"/>
  <c r="H7" i="17"/>
  <c r="I7" i="17"/>
  <c r="N9" i="17"/>
  <c r="T9" i="17" s="1"/>
  <c r="I9" i="17"/>
  <c r="H9" i="17"/>
  <c r="U7" i="17" l="1"/>
  <c r="U9" i="17"/>
  <c r="J7" i="17"/>
  <c r="U8" i="17"/>
  <c r="J9" i="17"/>
  <c r="J8"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author>
    <author>Jamil, Hasan R</author>
  </authors>
  <commentList>
    <comment ref="F2" authorId="0" shapeId="0" xr:uid="{67EC9E23-82BE-4E98-BB4C-DE4C4942A08A}">
      <text>
        <r>
          <rPr>
            <b/>
            <sz val="9"/>
            <color indexed="81"/>
            <rFont val="Tahoma"/>
            <family val="2"/>
          </rPr>
          <t>NOTE:</t>
        </r>
        <r>
          <rPr>
            <sz val="9"/>
            <color indexed="81"/>
            <rFont val="Tahoma"/>
            <charset val="1"/>
          </rPr>
          <t xml:space="preserve">  Purchasing is basing the monthly Staffing Amt given by facilities on 30 months stated in the RFP.</t>
        </r>
      </text>
    </comment>
    <comment ref="H2" authorId="1" shapeId="0" xr:uid="{00000000-0006-0000-0700-000001000000}">
      <text>
        <r>
          <rPr>
            <b/>
            <sz val="9"/>
            <color indexed="81"/>
            <rFont val="Tahoma"/>
            <family val="2"/>
          </rPr>
          <t xml:space="preserve">Fromula
Fee on CCL + Pre-Construction Phase Fee + Staff Amt 24 Months Term + Bonds and Insurance Amt
</t>
        </r>
      </text>
    </comment>
    <comment ref="J2" authorId="1" shapeId="0" xr:uid="{00000000-0006-0000-0700-000002000000}">
      <text>
        <r>
          <rPr>
            <b/>
            <sz val="9"/>
            <color indexed="81"/>
            <rFont val="Tahoma"/>
            <family val="2"/>
          </rPr>
          <t>COW Calculation</t>
        </r>
        <r>
          <rPr>
            <sz val="9"/>
            <color indexed="81"/>
            <rFont val="Tahoma"/>
            <family val="2"/>
          </rPr>
          <t xml:space="preserve">
COW = ((CCL)–(staff+bonds)–(Precon))/(fee%+1)</t>
        </r>
      </text>
    </comment>
    <comment ref="B12" authorId="1" shapeId="0" xr:uid="{00000000-0006-0000-0700-000003000000}">
      <text>
        <r>
          <rPr>
            <b/>
            <sz val="9"/>
            <color indexed="81"/>
            <rFont val="Tahoma"/>
            <family val="2"/>
          </rPr>
          <t>Fromula:
((1-(Vendor Amount - Lowest Vendor Amount)/Lowest Vendor Amount)*High Score)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120D03D2-3D3A-42AC-B25C-0E1FCB191E93}">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AB187095-8550-4F77-8D10-D58358AF2CF4}">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<sst xmlns="http://schemas.openxmlformats.org/spreadsheetml/2006/main" count="169" uniqueCount="86">
  <si>
    <t xml:space="preserve">RESPONDENT SUMMARY </t>
  </si>
  <si>
    <t>Evaluator 1</t>
  </si>
  <si>
    <t>Evaluator 2</t>
  </si>
  <si>
    <t>Evaluator 3</t>
  </si>
  <si>
    <t>Evaluator 4</t>
  </si>
  <si>
    <t>Evaluator 5</t>
  </si>
  <si>
    <t>Criteria 1</t>
  </si>
  <si>
    <t>Criteria 2</t>
  </si>
  <si>
    <t>Criteria 3</t>
  </si>
  <si>
    <t>Criteria 4</t>
  </si>
  <si>
    <t>Criteria 5</t>
  </si>
  <si>
    <t>Criteria 6</t>
  </si>
  <si>
    <t>EVALUATION SUMMARY</t>
  </si>
  <si>
    <t>Rank</t>
  </si>
  <si>
    <t>Score</t>
  </si>
  <si>
    <t>Pre-Construction Phase</t>
  </si>
  <si>
    <t>Construction Phase</t>
  </si>
  <si>
    <t xml:space="preserve"> </t>
  </si>
  <si>
    <t>Fee on COW</t>
  </si>
  <si>
    <t>Fee</t>
  </si>
  <si>
    <t>Fee Percentage</t>
  </si>
  <si>
    <t>Staff Amt Monthly</t>
  </si>
  <si>
    <t>Bonds and Insurance Amt</t>
  </si>
  <si>
    <t xml:space="preserve">Sum of Fees </t>
  </si>
  <si>
    <t xml:space="preserve">Cost of Work </t>
  </si>
  <si>
    <t>CCL</t>
  </si>
  <si>
    <t>Project Month:</t>
  </si>
  <si>
    <t>Lowest Sum:</t>
  </si>
  <si>
    <t xml:space="preserve">Formula = </t>
  </si>
  <si>
    <t>((1-Vendor Amount - Lowest Vendor Amount)/Lowest Vendor Amount)*High Score)</t>
  </si>
  <si>
    <t>SCORING SUMMARY</t>
  </si>
  <si>
    <t>Delta to Low Bid</t>
  </si>
  <si>
    <t>Delta % to Low Bid</t>
  </si>
  <si>
    <t>Total</t>
  </si>
  <si>
    <t xml:space="preserve">Technical </t>
  </si>
  <si>
    <t>HUB</t>
  </si>
  <si>
    <t>Final Score (Tech+HUB)</t>
  </si>
  <si>
    <t>Total Weighted Technical  Score (Average)</t>
  </si>
  <si>
    <t>Total Weighted Technical  Score</t>
  </si>
  <si>
    <t>Rank of  Weighted Technical  Score</t>
  </si>
  <si>
    <t>Weighted HUB Score</t>
  </si>
  <si>
    <t>Total Weighted Score</t>
  </si>
  <si>
    <t>Rank of Tech + HUB</t>
  </si>
  <si>
    <t>Staff Amt Total</t>
  </si>
  <si>
    <t>Project Executive</t>
  </si>
  <si>
    <t>Project Manager</t>
  </si>
  <si>
    <t>Superintendent</t>
  </si>
  <si>
    <t>Asst Superintendent</t>
  </si>
  <si>
    <t>Project Engineer</t>
  </si>
  <si>
    <t>Project Scheduler</t>
  </si>
  <si>
    <t>Quality Control</t>
  </si>
  <si>
    <t>Safety</t>
  </si>
  <si>
    <t>Project Administrator</t>
  </si>
  <si>
    <t>Personnel Number</t>
  </si>
  <si>
    <t>Loaded Salary Rate Submitted</t>
  </si>
  <si>
    <t>Total Salary Rate</t>
  </si>
  <si>
    <t>Criteria 7</t>
  </si>
  <si>
    <t>RFP730-24027 CMAR Centennial Plaza Step 2</t>
  </si>
  <si>
    <t>Bellows</t>
  </si>
  <si>
    <t>Hoar</t>
  </si>
  <si>
    <t>Whiting-Turner</t>
  </si>
  <si>
    <t>Evaluator 6</t>
  </si>
  <si>
    <t>University of Houston Evaluation Matrix $1 Million+</t>
  </si>
  <si>
    <t>Name</t>
  </si>
  <si>
    <t>Evaluation Due Date</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</si>
  <si>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</si>
  <si>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</si>
  <si>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</si>
  <si>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</si>
  <si>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</si>
  <si>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</si>
  <si>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</si>
  <si>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</si>
  <si>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</si>
  <si>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 Criteria 6</t>
  </si>
  <si>
    <t xml:space="preserve"> Criteria 7</t>
  </si>
  <si>
    <t>Respondent’s Relevant Experience and Capabilities (Section 4.3)</t>
  </si>
  <si>
    <t>Qualifications of Respondent’s Project Team (Section 4.4)</t>
  </si>
  <si>
    <t>Respondent’s Ability to Estimate and Control Costs (Section 4.5)</t>
  </si>
  <si>
    <t>Respondent’s Ability to Meet the Schedule for this Project (Section 4.6)</t>
  </si>
  <si>
    <t>Respondent’s Ability to Manage this Project (Section 4.7)</t>
  </si>
  <si>
    <t>Respondent’s Past HUB/MBE/WBE Goal Attainment and Quality of Procedures for UHS HUB Goal Attainment on this Project (Section 4.8)
*ONLY HUB WILL COMPLETE*</t>
  </si>
  <si>
    <t>Respondent’s Cost and Delivery Proposal (Section 4.9)
*ONLY PURCHASING WILL COMPLETE*</t>
  </si>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</sst>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409]* #,##0_);_([$$-409]* \(#,##0\);_([$$-409]* &quot;-&quot;_);_(@_)"/>
    <numFmt numFmtId="165" formatCode="_([$$-409]* #,##0.00_);_([$$-409]* \(#,##0.00\);_([$$-409]* &quot;-&quot;??_);_(@_)"/>
    <numFmt numFmtId="166" formatCode="_([$$-409]* #,##0.00_);_([$$-409]* \(#,##0.00\);_([$$-409]* &quot;-&quot;_);_(@_)"/>
    <numFmt numFmtId="167" formatCode="[$-F800]dddd\,\ mmmm\ dd\,\ yyyy"/>
  </numFmts>
  <fonts count="7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color rgb="FFFF0000"/>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9"/>
      <color indexed="81"/>
      <name val="Tahoma"/>
      <family val="2"/>
    </font>
    <font>
      <sz val="10"/>
      <name val="Arial"/>
      <family val="2"/>
    </font>
    <font>
      <b/>
      <sz val="11"/>
      <color theme="1"/>
      <name val="Calibri"/>
      <family val="2"/>
      <scheme val="minor"/>
    </font>
    <font>
      <b/>
      <i/>
      <sz val="10"/>
      <name val="Arial"/>
      <family val="2"/>
    </font>
    <font>
      <b/>
      <i/>
      <sz val="11"/>
      <color theme="1"/>
      <name val="Calibri"/>
      <family val="2"/>
      <scheme val="minor"/>
    </font>
    <font>
      <b/>
      <sz val="11"/>
      <color rgb="FFFF0000"/>
      <name val="Calibri"/>
      <family val="2"/>
      <scheme val="minor"/>
    </font>
    <font>
      <b/>
      <i/>
      <sz val="11"/>
      <color rgb="FFFF0000"/>
      <name val="Calibri"/>
      <family val="2"/>
      <scheme val="minor"/>
    </font>
    <font>
      <b/>
      <sz val="16"/>
      <name val="Arial"/>
      <family val="2"/>
    </font>
    <font>
      <b/>
      <sz val="9"/>
      <color indexed="81"/>
      <name val="Tahoma"/>
      <family val="2"/>
    </font>
    <font>
      <b/>
      <sz val="11"/>
      <color rgb="FFFF0000"/>
      <name val="Arial"/>
      <family val="2"/>
    </font>
    <font>
      <strike/>
      <sz val="12"/>
      <color rgb="FFFF0000"/>
      <name val="Arial"/>
      <family val="2"/>
    </font>
    <font>
      <sz val="8"/>
      <name val="Arial"/>
    </font>
    <font>
      <sz val="9"/>
      <color indexed="81"/>
      <name val="Tahoma"/>
      <charset val="1"/>
    </font>
    <font>
      <sz val="10"/>
      <name val="Arial"/>
    </font>
    <font>
      <sz val="10"/>
      <color theme="1"/>
      <name val="Calibri"/>
      <family val="2"/>
      <scheme val="minor"/>
    </font>
    <font>
      <sz val="11"/>
      <name val="Calibri"/>
      <family val="2"/>
    </font>
    <font>
      <sz val="10"/>
      <color theme="1"/>
      <name val="Arial"/>
      <family val="2"/>
    </font>
    <font>
      <u/>
      <sz val="11"/>
      <color theme="10"/>
      <name val="Calibri"/>
      <family val="2"/>
      <scheme val="minor"/>
    </font>
    <font>
      <b/>
      <u/>
      <sz val="11"/>
      <color theme="10"/>
      <name val="Calibri"/>
      <family val="2"/>
      <scheme val="minor"/>
    </font>
    <font>
      <sz val="9"/>
      <name val="Arial"/>
      <family val="2"/>
    </font>
    <font>
      <sz val="8"/>
      <color rgb="FFFF0000"/>
      <name val="Arial"/>
      <family val="2"/>
    </font>
    <font>
      <b/>
      <sz val="8"/>
      <name val="Arial"/>
      <family val="2"/>
    </font>
    <font>
      <b/>
      <sz val="10"/>
      <color rgb="FF000000"/>
      <name val="Arial"/>
      <family val="2"/>
    </font>
    <font>
      <b/>
      <sz val="10"/>
      <color indexed="81"/>
      <name val="Tahoma"/>
      <family val="2"/>
    </font>
  </fonts>
  <fills count="33">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rgb="FF92D050"/>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34998626667073579"/>
        <bgColor indexed="64"/>
      </patternFill>
    </fill>
  </fills>
  <borders count="53">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auto="1"/>
      </left>
      <right style="medium">
        <color indexed="64"/>
      </right>
      <top style="medium">
        <color indexed="64"/>
      </top>
      <bottom/>
      <diagonal/>
    </border>
    <border>
      <left style="medium">
        <color auto="1"/>
      </left>
      <right style="medium">
        <color indexed="64"/>
      </right>
      <top/>
      <bottom style="hair">
        <color auto="1"/>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133">
    <xf numFmtId="0" fontId="0" fillId="0" borderId="0"/>
    <xf numFmtId="44" fontId="26" fillId="0" borderId="0" applyFont="0" applyFill="0" applyBorder="0" applyAlignment="0" applyProtection="0"/>
    <xf numFmtId="0" fontId="26" fillId="0" borderId="0"/>
    <xf numFmtId="0" fontId="23" fillId="0" borderId="0"/>
    <xf numFmtId="0" fontId="23" fillId="0" borderId="0"/>
    <xf numFmtId="0" fontId="26" fillId="2" borderId="1" applyNumberFormat="0" applyFont="0" applyAlignment="0" applyProtection="0"/>
    <xf numFmtId="0" fontId="28" fillId="3"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6" borderId="0" applyNumberFormat="0" applyBorder="0" applyAlignment="0" applyProtection="0"/>
    <xf numFmtId="0" fontId="28" fillId="9" borderId="0" applyNumberFormat="0" applyBorder="0" applyAlignment="0" applyProtection="0"/>
    <xf numFmtId="0" fontId="28" fillId="12" borderId="0" applyNumberFormat="0" applyBorder="0" applyAlignment="0" applyProtection="0"/>
    <xf numFmtId="0" fontId="29" fillId="13"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20" borderId="0" applyNumberFormat="0" applyBorder="0" applyAlignment="0" applyProtection="0"/>
    <xf numFmtId="0" fontId="30" fillId="4" borderId="0" applyNumberFormat="0" applyBorder="0" applyAlignment="0" applyProtection="0"/>
    <xf numFmtId="0" fontId="31" fillId="21" borderId="2" applyNumberFormat="0" applyAlignment="0" applyProtection="0"/>
    <xf numFmtId="0" fontId="32" fillId="22" borderId="3" applyNumberFormat="0" applyAlignment="0" applyProtection="0"/>
    <xf numFmtId="0" fontId="33" fillId="0" borderId="0" applyNumberFormat="0" applyFill="0" applyBorder="0" applyAlignment="0" applyProtection="0"/>
    <xf numFmtId="0" fontId="34" fillId="5" borderId="0" applyNumberFormat="0" applyBorder="0" applyAlignment="0" applyProtection="0"/>
    <xf numFmtId="0" fontId="35" fillId="0" borderId="4" applyNumberFormat="0" applyFill="0" applyAlignment="0" applyProtection="0"/>
    <xf numFmtId="0" fontId="36" fillId="0" borderId="5" applyNumberFormat="0" applyFill="0" applyAlignment="0" applyProtection="0"/>
    <xf numFmtId="0" fontId="37" fillId="0" borderId="6" applyNumberFormat="0" applyFill="0" applyAlignment="0" applyProtection="0"/>
    <xf numFmtId="0" fontId="37" fillId="0" borderId="0" applyNumberFormat="0" applyFill="0" applyBorder="0" applyAlignment="0" applyProtection="0"/>
    <xf numFmtId="0" fontId="38" fillId="8" borderId="2" applyNumberFormat="0" applyAlignment="0" applyProtection="0"/>
    <xf numFmtId="0" fontId="39" fillId="0" borderId="7" applyNumberFormat="0" applyFill="0" applyAlignment="0" applyProtection="0"/>
    <xf numFmtId="0" fontId="40" fillId="23" borderId="0" applyNumberFormat="0" applyBorder="0" applyAlignment="0" applyProtection="0"/>
    <xf numFmtId="0" fontId="27" fillId="2" borderId="1" applyNumberFormat="0" applyFont="0" applyAlignment="0" applyProtection="0"/>
    <xf numFmtId="0" fontId="41" fillId="21" borderId="8" applyNumberFormat="0" applyAlignment="0" applyProtection="0"/>
    <xf numFmtId="0" fontId="42" fillId="0" borderId="0" applyNumberFormat="0" applyFill="0" applyBorder="0" applyAlignment="0" applyProtection="0"/>
    <xf numFmtId="0" fontId="43" fillId="0" borderId="9" applyNumberFormat="0" applyFill="0" applyAlignment="0" applyProtection="0"/>
    <xf numFmtId="0" fontId="44" fillId="0" borderId="0" applyNumberFormat="0" applyFill="0" applyBorder="0" applyAlignment="0" applyProtection="0"/>
    <xf numFmtId="0" fontId="22" fillId="0" borderId="0"/>
    <xf numFmtId="0" fontId="28" fillId="3"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6" borderId="0" applyNumberFormat="0" applyBorder="0" applyAlignment="0" applyProtection="0"/>
    <xf numFmtId="0" fontId="28" fillId="9" borderId="0" applyNumberFormat="0" applyBorder="0" applyAlignment="0" applyProtection="0"/>
    <xf numFmtId="0" fontId="28" fillId="12" borderId="0" applyNumberFormat="0" applyBorder="0" applyAlignment="0" applyProtection="0"/>
    <xf numFmtId="0" fontId="29" fillId="13"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20" borderId="0" applyNumberFormat="0" applyBorder="0" applyAlignment="0" applyProtection="0"/>
    <xf numFmtId="0" fontId="30" fillId="4" borderId="0" applyNumberFormat="0" applyBorder="0" applyAlignment="0" applyProtection="0"/>
    <xf numFmtId="0" fontId="31" fillId="21" borderId="2" applyNumberFormat="0" applyAlignment="0" applyProtection="0"/>
    <xf numFmtId="0" fontId="32" fillId="22" borderId="3" applyNumberFormat="0" applyAlignment="0" applyProtection="0"/>
    <xf numFmtId="0" fontId="33" fillId="0" borderId="0" applyNumberFormat="0" applyFill="0" applyBorder="0" applyAlignment="0" applyProtection="0"/>
    <xf numFmtId="0" fontId="34" fillId="5" borderId="0" applyNumberFormat="0" applyBorder="0" applyAlignment="0" applyProtection="0"/>
    <xf numFmtId="0" fontId="35" fillId="0" borderId="4" applyNumberFormat="0" applyFill="0" applyAlignment="0" applyProtection="0"/>
    <xf numFmtId="0" fontId="36" fillId="0" borderId="5" applyNumberFormat="0" applyFill="0" applyAlignment="0" applyProtection="0"/>
    <xf numFmtId="0" fontId="37" fillId="0" borderId="6" applyNumberFormat="0" applyFill="0" applyAlignment="0" applyProtection="0"/>
    <xf numFmtId="0" fontId="37" fillId="0" borderId="0" applyNumberFormat="0" applyFill="0" applyBorder="0" applyAlignment="0" applyProtection="0"/>
    <xf numFmtId="0" fontId="38" fillId="8" borderId="2" applyNumberFormat="0" applyAlignment="0" applyProtection="0"/>
    <xf numFmtId="0" fontId="39" fillId="0" borderId="7" applyNumberFormat="0" applyFill="0" applyAlignment="0" applyProtection="0"/>
    <xf numFmtId="0" fontId="40" fillId="23" borderId="0" applyNumberFormat="0" applyBorder="0" applyAlignment="0" applyProtection="0"/>
    <xf numFmtId="0" fontId="41" fillId="21" borderId="8" applyNumberFormat="0" applyAlignment="0" applyProtection="0"/>
    <xf numFmtId="0" fontId="42" fillId="0" borderId="0" applyNumberFormat="0" applyFill="0" applyBorder="0" applyAlignment="0" applyProtection="0"/>
    <xf numFmtId="0" fontId="43" fillId="0" borderId="9" applyNumberFormat="0" applyFill="0" applyAlignment="0" applyProtection="0"/>
    <xf numFmtId="0" fontId="44" fillId="0" borderId="0" applyNumberFormat="0" applyFill="0" applyBorder="0" applyAlignment="0" applyProtection="0"/>
    <xf numFmtId="0" fontId="26" fillId="0" borderId="0"/>
    <xf numFmtId="0" fontId="26" fillId="2" borderId="1" applyNumberFormat="0" applyFont="0" applyAlignment="0" applyProtection="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26" fillId="0" borderId="0"/>
    <xf numFmtId="0" fontId="26" fillId="2" borderId="1" applyNumberFormat="0" applyFont="0" applyAlignment="0" applyProtection="0"/>
    <xf numFmtId="0" fontId="14" fillId="0" borderId="0"/>
    <xf numFmtId="0" fontId="13" fillId="0" borderId="0"/>
    <xf numFmtId="0" fontId="13" fillId="0" borderId="0"/>
    <xf numFmtId="0" fontId="12" fillId="0" borderId="0"/>
    <xf numFmtId="0" fontId="12" fillId="0" borderId="0"/>
    <xf numFmtId="0" fontId="11" fillId="0" borderId="0"/>
    <xf numFmtId="43" fontId="26" fillId="0" borderId="0" applyFont="0" applyFill="0" applyBorder="0" applyAlignment="0" applyProtection="0"/>
    <xf numFmtId="0" fontId="10" fillId="0" borderId="0"/>
    <xf numFmtId="44" fontId="54" fillId="0" borderId="0" applyFont="0" applyFill="0" applyBorder="0" applyAlignment="0" applyProtection="0"/>
    <xf numFmtId="0" fontId="9" fillId="0" borderId="0"/>
    <xf numFmtId="0" fontId="8" fillId="0" borderId="0"/>
    <xf numFmtId="44" fontId="66"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xf numFmtId="0" fontId="70" fillId="0" borderId="0" applyNumberFormat="0" applyFill="0" applyBorder="0" applyAlignment="0" applyProtection="0"/>
  </cellStyleXfs>
  <cellXfs count="194">
    <xf numFmtId="0" fontId="0" fillId="0" borderId="0" xfId="0"/>
    <xf numFmtId="0" fontId="24" fillId="0" borderId="0" xfId="0" applyFont="1"/>
    <xf numFmtId="0" fontId="26" fillId="0" borderId="0" xfId="0" applyFont="1"/>
    <xf numFmtId="0" fontId="24" fillId="0" borderId="0" xfId="0" applyFont="1" applyAlignment="1">
      <alignment horizontal="left"/>
    </xf>
    <xf numFmtId="0" fontId="46" fillId="0" borderId="0" xfId="0" applyFont="1" applyAlignment="1">
      <alignment horizontal="left"/>
    </xf>
    <xf numFmtId="0" fontId="46" fillId="25" borderId="0" xfId="0" applyFont="1" applyFill="1"/>
    <xf numFmtId="0" fontId="47" fillId="25" borderId="0" xfId="0" applyFont="1" applyFill="1"/>
    <xf numFmtId="0" fontId="25" fillId="25" borderId="0" xfId="0" applyFont="1" applyFill="1"/>
    <xf numFmtId="0" fontId="24" fillId="25" borderId="0" xfId="0" applyFont="1" applyFill="1"/>
    <xf numFmtId="0" fontId="24" fillId="25" borderId="0" xfId="0" applyFont="1" applyFill="1" applyAlignment="1">
      <alignment horizontal="left" vertical="center"/>
    </xf>
    <xf numFmtId="0" fontId="24" fillId="25" borderId="0" xfId="0" applyFont="1" applyFill="1" applyAlignment="1">
      <alignment horizontal="right" textRotation="90" wrapText="1"/>
    </xf>
    <xf numFmtId="0" fontId="24" fillId="25" borderId="0" xfId="0" applyFont="1" applyFill="1" applyAlignment="1">
      <alignment horizontal="center" vertical="center"/>
    </xf>
    <xf numFmtId="0" fontId="25" fillId="25" borderId="11" xfId="0" applyFont="1" applyFill="1" applyBorder="1" applyAlignment="1">
      <alignment horizontal="left"/>
    </xf>
    <xf numFmtId="0" fontId="26" fillId="0" borderId="0" xfId="98"/>
    <xf numFmtId="0" fontId="50" fillId="0" borderId="0" xfId="0" applyFont="1" applyAlignment="1">
      <alignment horizontal="center" vertical="center" wrapText="1"/>
    </xf>
    <xf numFmtId="0" fontId="56" fillId="26" borderId="15" xfId="0" applyFont="1" applyFill="1" applyBorder="1" applyAlignment="1">
      <alignment horizontal="center" vertical="center" wrapText="1"/>
    </xf>
    <xf numFmtId="0" fontId="56" fillId="27" borderId="17" xfId="0" applyFont="1" applyFill="1" applyBorder="1" applyAlignment="1">
      <alignment horizontal="center" vertical="center" wrapText="1"/>
    </xf>
    <xf numFmtId="0" fontId="0" fillId="27" borderId="18" xfId="0" applyFill="1" applyBorder="1"/>
    <xf numFmtId="0" fontId="57" fillId="0" borderId="13" xfId="0" applyFont="1" applyBorder="1" applyAlignment="1">
      <alignment horizontal="center" vertical="center" wrapText="1"/>
    </xf>
    <xf numFmtId="0" fontId="50" fillId="0" borderId="16" xfId="0" applyFont="1" applyBorder="1" applyAlignment="1">
      <alignment horizontal="center" vertical="center" wrapText="1"/>
    </xf>
    <xf numFmtId="0" fontId="50" fillId="26" borderId="15" xfId="0" applyFont="1" applyFill="1" applyBorder="1" applyAlignment="1">
      <alignment horizontal="center" vertical="center" wrapText="1"/>
    </xf>
    <xf numFmtId="0" fontId="50" fillId="27" borderId="16" xfId="0" applyFont="1" applyFill="1" applyBorder="1" applyAlignment="1">
      <alignment horizontal="center" vertical="center" wrapText="1"/>
    </xf>
    <xf numFmtId="0" fontId="50" fillId="27" borderId="20" xfId="0" applyFont="1" applyFill="1" applyBorder="1" applyAlignment="1">
      <alignment horizontal="center" vertical="center" wrapText="1"/>
    </xf>
    <xf numFmtId="0" fontId="50" fillId="27" borderId="21" xfId="0" applyFont="1" applyFill="1" applyBorder="1" applyAlignment="1">
      <alignment horizontal="center" vertical="center" wrapText="1"/>
    </xf>
    <xf numFmtId="0" fontId="55" fillId="27" borderId="22" xfId="0" applyFont="1" applyFill="1" applyBorder="1" applyAlignment="1">
      <alignment vertical="center" wrapText="1"/>
    </xf>
    <xf numFmtId="0" fontId="58" fillId="0" borderId="23" xfId="0" applyFont="1" applyBorder="1" applyAlignment="1">
      <alignment horizontal="center" vertical="center" wrapText="1"/>
    </xf>
    <xf numFmtId="0" fontId="55" fillId="28" borderId="23" xfId="0" applyFont="1" applyFill="1" applyBorder="1" applyAlignment="1">
      <alignment horizontal="center" vertical="center" wrapText="1"/>
    </xf>
    <xf numFmtId="0" fontId="26" fillId="0" borderId="24" xfId="2" applyBorder="1"/>
    <xf numFmtId="44" fontId="26" fillId="0" borderId="25" xfId="108" applyFont="1" applyFill="1" applyBorder="1" applyAlignment="1"/>
    <xf numFmtId="164" fontId="0" fillId="24" borderId="25" xfId="0" applyNumberFormat="1" applyFill="1" applyBorder="1" applyAlignment="1">
      <alignment vertical="center"/>
    </xf>
    <xf numFmtId="10" fontId="0" fillId="24" borderId="25" xfId="0" applyNumberFormat="1" applyFill="1" applyBorder="1" applyAlignment="1">
      <alignment horizontal="center" vertical="center"/>
    </xf>
    <xf numFmtId="164" fontId="51" fillId="0" borderId="25" xfId="0" applyNumberFormat="1" applyFont="1" applyBorder="1" applyAlignment="1">
      <alignment vertical="center"/>
    </xf>
    <xf numFmtId="165" fontId="0" fillId="0" borderId="25" xfId="0" applyNumberFormat="1" applyBorder="1"/>
    <xf numFmtId="165" fontId="0" fillId="0" borderId="0" xfId="0" applyNumberFormat="1"/>
    <xf numFmtId="164" fontId="0" fillId="24" borderId="24" xfId="0" applyNumberFormat="1" applyFill="1" applyBorder="1" applyAlignment="1">
      <alignment vertical="center"/>
    </xf>
    <xf numFmtId="10" fontId="0" fillId="24" borderId="24" xfId="0" applyNumberFormat="1" applyFill="1" applyBorder="1" applyAlignment="1">
      <alignment horizontal="center" vertical="center"/>
    </xf>
    <xf numFmtId="165" fontId="0" fillId="0" borderId="24" xfId="0" applyNumberFormat="1" applyBorder="1"/>
    <xf numFmtId="0" fontId="0" fillId="0" borderId="0" xfId="0" applyAlignment="1">
      <alignment vertical="center"/>
    </xf>
    <xf numFmtId="164" fontId="0" fillId="0" borderId="0" xfId="0" applyNumberFormat="1" applyAlignment="1">
      <alignment vertical="center"/>
    </xf>
    <xf numFmtId="0" fontId="50" fillId="0" borderId="0" xfId="0" applyFont="1" applyAlignment="1">
      <alignment horizontal="right" vertical="center"/>
    </xf>
    <xf numFmtId="164" fontId="50" fillId="0" borderId="0" xfId="0" applyNumberFormat="1" applyFont="1" applyAlignment="1">
      <alignment horizontal="right" vertical="center"/>
    </xf>
    <xf numFmtId="164" fontId="59" fillId="0" borderId="15" xfId="0" applyNumberFormat="1" applyFont="1" applyBorder="1" applyAlignment="1">
      <alignment vertical="center"/>
    </xf>
    <xf numFmtId="0" fontId="26" fillId="0" borderId="0" xfId="0" applyFont="1" applyAlignment="1">
      <alignment horizontal="right"/>
    </xf>
    <xf numFmtId="43" fontId="26" fillId="0" borderId="0" xfId="106" applyFont="1" applyFill="1" applyAlignment="1">
      <alignment vertical="center"/>
    </xf>
    <xf numFmtId="0" fontId="9" fillId="0" borderId="0" xfId="109"/>
    <xf numFmtId="0" fontId="60" fillId="0" borderId="0" xfId="0" applyFont="1" applyAlignment="1">
      <alignment horizontal="center" vertical="center"/>
    </xf>
    <xf numFmtId="0" fontId="26" fillId="0" borderId="15" xfId="0" applyFont="1" applyBorder="1" applyAlignment="1">
      <alignment vertical="center"/>
    </xf>
    <xf numFmtId="0" fontId="52" fillId="0" borderId="15" xfId="0" applyFont="1" applyBorder="1" applyAlignment="1">
      <alignment horizontal="center" vertical="center"/>
    </xf>
    <xf numFmtId="0" fontId="50" fillId="0" borderId="15" xfId="0" applyFont="1" applyBorder="1" applyAlignment="1">
      <alignment horizontal="center" vertical="center"/>
    </xf>
    <xf numFmtId="0" fontId="26" fillId="0" borderId="15" xfId="0" applyFont="1" applyBorder="1" applyAlignment="1">
      <alignment horizontal="center" vertical="center"/>
    </xf>
    <xf numFmtId="0" fontId="26" fillId="0" borderId="0" xfId="0" applyFont="1" applyAlignment="1">
      <alignment horizontal="center" vertical="center"/>
    </xf>
    <xf numFmtId="0" fontId="0" fillId="0" borderId="0" xfId="0" applyAlignment="1">
      <alignment horizontal="center" vertical="center"/>
    </xf>
    <xf numFmtId="0" fontId="50" fillId="0" borderId="0" xfId="0" applyFont="1"/>
    <xf numFmtId="0" fontId="26" fillId="0" borderId="26" xfId="2" applyBorder="1"/>
    <xf numFmtId="2" fontId="52" fillId="0" borderId="25" xfId="0" applyNumberFormat="1" applyFont="1" applyBorder="1" applyAlignment="1">
      <alignment horizontal="center" vertical="center"/>
    </xf>
    <xf numFmtId="1" fontId="50" fillId="0" borderId="25" xfId="0" applyNumberFormat="1" applyFont="1" applyBorder="1" applyAlignment="1">
      <alignment horizontal="center" vertical="center"/>
    </xf>
    <xf numFmtId="44" fontId="0" fillId="0" borderId="25" xfId="0" applyNumberFormat="1" applyBorder="1" applyAlignment="1">
      <alignment horizontal="center" vertical="center"/>
    </xf>
    <xf numFmtId="10" fontId="55" fillId="0" borderId="27" xfId="0" applyNumberFormat="1" applyFont="1" applyBorder="1" applyAlignment="1">
      <alignment horizontal="center" vertical="center"/>
    </xf>
    <xf numFmtId="10" fontId="55" fillId="0" borderId="0" xfId="0" applyNumberFormat="1" applyFont="1" applyAlignment="1">
      <alignment horizontal="center" vertical="center"/>
    </xf>
    <xf numFmtId="2" fontId="0" fillId="0" borderId="0" xfId="0" applyNumberFormat="1" applyAlignment="1">
      <alignment horizontal="center" vertical="center"/>
    </xf>
    <xf numFmtId="2" fontId="52" fillId="0" borderId="24" xfId="0" applyNumberFormat="1" applyFont="1" applyBorder="1" applyAlignment="1">
      <alignment horizontal="center" vertical="center"/>
    </xf>
    <xf numFmtId="2" fontId="26" fillId="0" borderId="0" xfId="0" applyNumberFormat="1" applyFont="1" applyAlignment="1">
      <alignment horizontal="center" vertical="center"/>
    </xf>
    <xf numFmtId="0" fontId="55" fillId="0" borderId="0" xfId="109" applyFont="1" applyAlignment="1">
      <alignment vertical="top" wrapText="1"/>
    </xf>
    <xf numFmtId="0" fontId="9" fillId="0" borderId="0" xfId="109" applyAlignment="1">
      <alignment horizontal="left" vertical="top" wrapText="1"/>
    </xf>
    <xf numFmtId="0" fontId="0" fillId="24" borderId="0" xfId="0" applyFill="1"/>
    <xf numFmtId="164" fontId="50" fillId="24" borderId="0" xfId="0" applyNumberFormat="1" applyFont="1" applyFill="1" applyAlignment="1">
      <alignment vertical="center"/>
    </xf>
    <xf numFmtId="0" fontId="46" fillId="25" borderId="0" xfId="0" applyFont="1" applyFill="1" applyAlignment="1">
      <alignment horizontal="left"/>
    </xf>
    <xf numFmtId="0" fontId="24" fillId="25" borderId="28" xfId="0" applyFont="1" applyFill="1" applyBorder="1" applyAlignment="1">
      <alignment horizontal="left"/>
    </xf>
    <xf numFmtId="0" fontId="46" fillId="25" borderId="14" xfId="0" applyFont="1" applyFill="1" applyBorder="1" applyAlignment="1">
      <alignment horizontal="right" textRotation="90" wrapText="1"/>
    </xf>
    <xf numFmtId="0" fontId="46" fillId="25" borderId="13" xfId="0" applyFont="1" applyFill="1" applyBorder="1" applyAlignment="1">
      <alignment horizontal="right" textRotation="90" wrapText="1"/>
    </xf>
    <xf numFmtId="0" fontId="62" fillId="25" borderId="29" xfId="0" applyFont="1" applyFill="1" applyBorder="1" applyAlignment="1">
      <alignment horizontal="right" textRotation="90" wrapText="1"/>
    </xf>
    <xf numFmtId="0" fontId="62" fillId="25" borderId="30" xfId="0" applyFont="1" applyFill="1" applyBorder="1" applyAlignment="1">
      <alignment horizontal="right" textRotation="90" wrapText="1"/>
    </xf>
    <xf numFmtId="0" fontId="46" fillId="25" borderId="31" xfId="0" applyFont="1" applyFill="1" applyBorder="1" applyAlignment="1">
      <alignment horizontal="right" textRotation="90" wrapText="1"/>
    </xf>
    <xf numFmtId="0" fontId="46" fillId="25" borderId="0" xfId="0" applyFont="1" applyFill="1" applyAlignment="1">
      <alignment horizontal="right" textRotation="90" wrapText="1"/>
    </xf>
    <xf numFmtId="0" fontId="62" fillId="25" borderId="31" xfId="0" applyFont="1" applyFill="1" applyBorder="1" applyAlignment="1">
      <alignment horizontal="right" textRotation="90" wrapText="1"/>
    </xf>
    <xf numFmtId="0" fontId="46" fillId="29" borderId="31" xfId="0" applyFont="1" applyFill="1" applyBorder="1" applyAlignment="1">
      <alignment horizontal="right" textRotation="90" wrapText="1"/>
    </xf>
    <xf numFmtId="0" fontId="25" fillId="29" borderId="32" xfId="0" applyFont="1" applyFill="1" applyBorder="1" applyAlignment="1">
      <alignment horizontal="right"/>
    </xf>
    <xf numFmtId="0" fontId="63" fillId="25" borderId="0" xfId="0" applyFont="1" applyFill="1"/>
    <xf numFmtId="0" fontId="45" fillId="25" borderId="0" xfId="0" applyFont="1" applyFill="1"/>
    <xf numFmtId="164" fontId="0" fillId="0" borderId="25" xfId="0" applyNumberFormat="1" applyBorder="1" applyAlignment="1">
      <alignment vertical="center"/>
    </xf>
    <xf numFmtId="0" fontId="46" fillId="0" borderId="0" xfId="2" applyFont="1" applyAlignment="1">
      <alignment horizontal="left"/>
    </xf>
    <xf numFmtId="0" fontId="24" fillId="0" borderId="0" xfId="2" applyFont="1" applyAlignment="1">
      <alignment horizontal="left"/>
    </xf>
    <xf numFmtId="0" fontId="24" fillId="0" borderId="0" xfId="2" applyFont="1"/>
    <xf numFmtId="0" fontId="26" fillId="0" borderId="0" xfId="2"/>
    <xf numFmtId="4" fontId="45" fillId="25" borderId="22" xfId="0" applyNumberFormat="1" applyFont="1" applyFill="1" applyBorder="1" applyAlignment="1">
      <alignment horizontal="right"/>
    </xf>
    <xf numFmtId="0" fontId="67" fillId="0" borderId="35" xfId="0" applyFont="1" applyBorder="1" applyAlignment="1">
      <alignment horizontal="left"/>
    </xf>
    <xf numFmtId="0" fontId="67" fillId="0" borderId="36" xfId="0" applyFont="1" applyBorder="1" applyAlignment="1">
      <alignment horizontal="left"/>
    </xf>
    <xf numFmtId="0" fontId="67" fillId="0" borderId="37" xfId="0" applyFont="1" applyBorder="1" applyAlignment="1">
      <alignment horizontal="left"/>
    </xf>
    <xf numFmtId="0" fontId="67" fillId="0" borderId="38" xfId="0" applyFont="1" applyBorder="1" applyAlignment="1">
      <alignment horizontal="left"/>
    </xf>
    <xf numFmtId="0" fontId="50" fillId="0" borderId="40" xfId="0" applyFont="1" applyBorder="1" applyAlignment="1">
      <alignment horizontal="centerContinuous"/>
    </xf>
    <xf numFmtId="0" fontId="50" fillId="0" borderId="41" xfId="0" applyFont="1" applyBorder="1" applyAlignment="1">
      <alignment horizontal="centerContinuous"/>
    </xf>
    <xf numFmtId="0" fontId="50" fillId="0" borderId="42" xfId="0" applyFont="1" applyBorder="1" applyAlignment="1">
      <alignment horizontal="centerContinuous"/>
    </xf>
    <xf numFmtId="0" fontId="0" fillId="0" borderId="41" xfId="0" applyBorder="1" applyAlignment="1">
      <alignment horizontal="centerContinuous"/>
    </xf>
    <xf numFmtId="0" fontId="0" fillId="0" borderId="42" xfId="0" applyBorder="1" applyAlignment="1">
      <alignment horizontal="centerContinuous"/>
    </xf>
    <xf numFmtId="0" fontId="50" fillId="0" borderId="43" xfId="0" applyFont="1" applyBorder="1" applyAlignment="1">
      <alignment horizontal="right"/>
    </xf>
    <xf numFmtId="0" fontId="50" fillId="0" borderId="0" xfId="0" applyFont="1" applyAlignment="1">
      <alignment horizontal="right"/>
    </xf>
    <xf numFmtId="0" fontId="50" fillId="0" borderId="44" xfId="0" applyFont="1" applyBorder="1" applyAlignment="1">
      <alignment horizontal="right"/>
    </xf>
    <xf numFmtId="164" fontId="0" fillId="0" borderId="24" xfId="0" applyNumberFormat="1" applyBorder="1" applyAlignment="1">
      <alignment vertical="center"/>
    </xf>
    <xf numFmtId="2" fontId="25" fillId="25" borderId="12" xfId="0" applyNumberFormat="1" applyFont="1" applyFill="1" applyBorder="1"/>
    <xf numFmtId="2" fontId="25" fillId="25" borderId="11" xfId="0" applyNumberFormat="1" applyFont="1" applyFill="1" applyBorder="1"/>
    <xf numFmtId="0" fontId="25" fillId="25" borderId="32" xfId="0" applyFont="1" applyFill="1" applyBorder="1" applyAlignment="1">
      <alignment horizontal="right"/>
    </xf>
    <xf numFmtId="2" fontId="45" fillId="25" borderId="34" xfId="0" applyNumberFormat="1" applyFont="1" applyFill="1" applyBorder="1"/>
    <xf numFmtId="4" fontId="45" fillId="25" borderId="21" xfId="0" applyNumberFormat="1" applyFont="1" applyFill="1" applyBorder="1" applyAlignment="1">
      <alignment horizontal="right"/>
    </xf>
    <xf numFmtId="2" fontId="25" fillId="25" borderId="32" xfId="0" applyNumberFormat="1" applyFont="1" applyFill="1" applyBorder="1" applyAlignment="1">
      <alignment horizontal="right"/>
    </xf>
    <xf numFmtId="0" fontId="50" fillId="0" borderId="10" xfId="113" applyFont="1" applyBorder="1" applyAlignment="1">
      <alignment horizontal="right"/>
    </xf>
    <xf numFmtId="0" fontId="52" fillId="0" borderId="10" xfId="113" applyFont="1" applyBorder="1" applyAlignment="1">
      <alignment horizontal="right"/>
    </xf>
    <xf numFmtId="166" fontId="57" fillId="24" borderId="24" xfId="0" applyNumberFormat="1" applyFont="1" applyFill="1" applyBorder="1" applyAlignment="1">
      <alignment vertical="center"/>
    </xf>
    <xf numFmtId="166" fontId="57" fillId="24" borderId="25" xfId="0" applyNumberFormat="1" applyFont="1" applyFill="1" applyBorder="1" applyAlignment="1">
      <alignment vertical="center"/>
    </xf>
    <xf numFmtId="2" fontId="26" fillId="0" borderId="0" xfId="98" applyNumberFormat="1"/>
    <xf numFmtId="2" fontId="51" fillId="0" borderId="0" xfId="98" applyNumberFormat="1" applyFont="1"/>
    <xf numFmtId="0" fontId="25" fillId="24" borderId="11" xfId="0" applyFont="1" applyFill="1" applyBorder="1" applyAlignment="1">
      <alignment horizontal="left"/>
    </xf>
    <xf numFmtId="0" fontId="46" fillId="24" borderId="0" xfId="0" applyFont="1" applyFill="1" applyAlignment="1">
      <alignment horizontal="right" textRotation="90" wrapText="1"/>
    </xf>
    <xf numFmtId="0" fontId="24" fillId="24" borderId="0" xfId="0" applyFont="1" applyFill="1" applyAlignment="1">
      <alignment horizontal="right" textRotation="90" wrapText="1"/>
    </xf>
    <xf numFmtId="0" fontId="25" fillId="24" borderId="0" xfId="0" applyFont="1" applyFill="1"/>
    <xf numFmtId="2" fontId="25" fillId="24" borderId="28" xfId="0" applyNumberFormat="1" applyFont="1" applyFill="1" applyBorder="1"/>
    <xf numFmtId="2" fontId="25" fillId="24" borderId="22" xfId="0" applyNumberFormat="1" applyFont="1" applyFill="1" applyBorder="1" applyAlignment="1">
      <alignment horizontal="right"/>
    </xf>
    <xf numFmtId="2" fontId="25" fillId="24" borderId="33" xfId="0" applyNumberFormat="1" applyFont="1" applyFill="1" applyBorder="1"/>
    <xf numFmtId="2" fontId="45" fillId="24" borderId="34" xfId="0" applyNumberFormat="1" applyFont="1" applyFill="1" applyBorder="1"/>
    <xf numFmtId="4" fontId="45" fillId="24" borderId="22" xfId="0" applyNumberFormat="1" applyFont="1" applyFill="1" applyBorder="1" applyAlignment="1">
      <alignment horizontal="right"/>
    </xf>
    <xf numFmtId="0" fontId="25" fillId="24" borderId="22" xfId="0" applyFont="1" applyFill="1" applyBorder="1" applyAlignment="1">
      <alignment horizontal="right"/>
    </xf>
    <xf numFmtId="4" fontId="45" fillId="24" borderId="21" xfId="0" applyNumberFormat="1" applyFont="1" applyFill="1" applyBorder="1" applyAlignment="1">
      <alignment horizontal="right"/>
    </xf>
    <xf numFmtId="0" fontId="68" fillId="30" borderId="21" xfId="0" applyFont="1" applyFill="1" applyBorder="1" applyAlignment="1">
      <alignment horizontal="center" vertical="center"/>
    </xf>
    <xf numFmtId="44" fontId="0" fillId="24" borderId="43" xfId="111" applyFont="1" applyFill="1" applyBorder="1"/>
    <xf numFmtId="44" fontId="0" fillId="24" borderId="39" xfId="111" applyFont="1" applyFill="1" applyBorder="1"/>
    <xf numFmtId="44" fontId="0" fillId="0" borderId="39" xfId="111" applyFont="1" applyBorder="1"/>
    <xf numFmtId="44" fontId="0" fillId="0" borderId="10" xfId="111" applyFont="1" applyBorder="1"/>
    <xf numFmtId="44" fontId="0" fillId="0" borderId="45" xfId="111" applyFont="1" applyBorder="1"/>
    <xf numFmtId="44" fontId="0" fillId="0" borderId="43" xfId="111" applyFont="1" applyBorder="1"/>
    <xf numFmtId="44" fontId="0" fillId="0" borderId="0" xfId="111" applyFont="1" applyBorder="1"/>
    <xf numFmtId="44" fontId="0" fillId="0" borderId="44" xfId="111" applyFont="1" applyBorder="1"/>
    <xf numFmtId="0" fontId="49" fillId="0" borderId="10" xfId="113" applyFont="1" applyBorder="1" applyAlignment="1">
      <alignment horizontal="center"/>
    </xf>
    <xf numFmtId="0" fontId="50" fillId="0" borderId="0" xfId="98" applyFont="1" applyAlignment="1">
      <alignment horizontal="left"/>
    </xf>
    <xf numFmtId="0" fontId="0" fillId="0" borderId="14" xfId="0" applyBorder="1" applyAlignment="1">
      <alignment horizontal="center" vertical="center"/>
    </xf>
    <xf numFmtId="0" fontId="0" fillId="0" borderId="19" xfId="0" applyBorder="1" applyAlignment="1">
      <alignment horizontal="center" vertical="center"/>
    </xf>
    <xf numFmtId="0" fontId="56" fillId="27" borderId="16" xfId="0" applyFont="1" applyFill="1" applyBorder="1" applyAlignment="1">
      <alignment horizontal="center" vertical="center" wrapText="1"/>
    </xf>
    <xf numFmtId="0" fontId="56" fillId="27" borderId="17" xfId="0" applyFont="1" applyFill="1" applyBorder="1" applyAlignment="1">
      <alignment horizontal="center" vertical="center" wrapText="1"/>
    </xf>
    <xf numFmtId="0" fontId="60" fillId="0" borderId="16" xfId="0" applyFont="1" applyBorder="1" applyAlignment="1">
      <alignment horizontal="center" vertical="center"/>
    </xf>
    <xf numFmtId="0" fontId="60" fillId="0" borderId="17" xfId="0" applyFont="1" applyBorder="1" applyAlignment="1">
      <alignment horizontal="center" vertical="center"/>
    </xf>
    <xf numFmtId="0" fontId="60" fillId="0" borderId="18" xfId="0" applyFont="1" applyBorder="1" applyAlignment="1">
      <alignment horizontal="center" vertical="center"/>
    </xf>
    <xf numFmtId="0" fontId="46" fillId="0" borderId="0" xfId="0" applyFont="1" applyAlignment="1">
      <alignment horizontal="left"/>
    </xf>
    <xf numFmtId="0" fontId="24" fillId="0" borderId="0" xfId="98" applyFont="1" applyAlignment="1">
      <alignment horizontal="left"/>
    </xf>
    <xf numFmtId="0" fontId="24" fillId="25" borderId="0" xfId="98" applyFont="1" applyFill="1" applyAlignment="1">
      <alignment horizontal="left" wrapText="1"/>
    </xf>
    <xf numFmtId="0" fontId="24" fillId="25" borderId="0" xfId="98" applyFont="1" applyFill="1" applyAlignment="1">
      <alignment wrapText="1"/>
    </xf>
    <xf numFmtId="0" fontId="26" fillId="25" borderId="0" xfId="98" applyFill="1"/>
    <xf numFmtId="0" fontId="25" fillId="25" borderId="0" xfId="98" applyFont="1" applyFill="1"/>
    <xf numFmtId="0" fontId="49" fillId="25" borderId="0" xfId="130" applyFont="1" applyFill="1" applyAlignment="1">
      <alignment horizontal="left"/>
    </xf>
    <xf numFmtId="0" fontId="26" fillId="24" borderId="0" xfId="130" applyFont="1" applyFill="1" applyAlignment="1">
      <alignment horizontal="center"/>
    </xf>
    <xf numFmtId="167" fontId="69" fillId="24" borderId="0" xfId="130" applyNumberFormat="1" applyFont="1" applyFill="1" applyAlignment="1">
      <alignment horizontal="center"/>
    </xf>
    <xf numFmtId="0" fontId="69" fillId="25" borderId="0" xfId="130" applyFont="1" applyFill="1"/>
    <xf numFmtId="0" fontId="71" fillId="25" borderId="0" xfId="132" applyFont="1" applyFill="1" applyAlignment="1">
      <alignment horizontal="left" wrapText="1"/>
    </xf>
    <xf numFmtId="0" fontId="71" fillId="25" borderId="0" xfId="132" applyFont="1" applyFill="1" applyAlignment="1">
      <alignment wrapText="1"/>
    </xf>
    <xf numFmtId="0" fontId="26" fillId="24" borderId="28" xfId="98" applyFill="1" applyBorder="1" applyAlignment="1">
      <alignment horizontal="center" wrapText="1"/>
    </xf>
    <xf numFmtId="0" fontId="72" fillId="25" borderId="0" xfId="98" applyFont="1" applyFill="1" applyAlignment="1">
      <alignment horizontal="left" wrapText="1"/>
    </xf>
    <xf numFmtId="0" fontId="71" fillId="25" borderId="0" xfId="132" applyFont="1" applyFill="1" applyAlignment="1">
      <alignment horizontal="left"/>
    </xf>
    <xf numFmtId="0" fontId="71" fillId="25" borderId="0" xfId="132" applyFont="1" applyFill="1" applyAlignment="1"/>
    <xf numFmtId="0" fontId="71" fillId="25" borderId="0" xfId="132" applyFont="1" applyFill="1" applyAlignment="1">
      <alignment horizontal="left"/>
    </xf>
    <xf numFmtId="0" fontId="26" fillId="25" borderId="0" xfId="98" applyFill="1" applyAlignment="1">
      <alignment horizontal="center"/>
    </xf>
    <xf numFmtId="0" fontId="50" fillId="31" borderId="14" xfId="98" applyFont="1" applyFill="1" applyBorder="1" applyAlignment="1">
      <alignment horizontal="left"/>
    </xf>
    <xf numFmtId="0" fontId="50" fillId="31" borderId="13" xfId="98" applyFont="1" applyFill="1" applyBorder="1" applyAlignment="1">
      <alignment horizontal="left"/>
    </xf>
    <xf numFmtId="0" fontId="50" fillId="31" borderId="30" xfId="98" applyFont="1" applyFill="1" applyBorder="1" applyAlignment="1">
      <alignment horizontal="left"/>
    </xf>
    <xf numFmtId="0" fontId="48" fillId="25" borderId="14" xfId="98" applyFont="1" applyFill="1" applyBorder="1" applyAlignment="1">
      <alignment horizontal="left" vertical="top" wrapText="1"/>
    </xf>
    <xf numFmtId="0" fontId="48" fillId="25" borderId="13" xfId="98" applyFont="1" applyFill="1" applyBorder="1" applyAlignment="1">
      <alignment horizontal="left" vertical="top" wrapText="1"/>
    </xf>
    <xf numFmtId="0" fontId="48" fillId="25" borderId="30" xfId="98" applyFont="1" applyFill="1" applyBorder="1" applyAlignment="1">
      <alignment horizontal="left" vertical="top" wrapText="1"/>
    </xf>
    <xf numFmtId="0" fontId="73" fillId="25" borderId="14" xfId="98" applyFont="1" applyFill="1" applyBorder="1" applyAlignment="1">
      <alignment horizontal="left" vertical="top" wrapText="1"/>
    </xf>
    <xf numFmtId="0" fontId="73" fillId="25" borderId="13" xfId="98" applyFont="1" applyFill="1" applyBorder="1" applyAlignment="1">
      <alignment horizontal="left" vertical="top" wrapText="1"/>
    </xf>
    <xf numFmtId="0" fontId="73" fillId="25" borderId="30" xfId="98" applyFont="1" applyFill="1" applyBorder="1" applyAlignment="1">
      <alignment horizontal="left" vertical="top" wrapText="1"/>
    </xf>
    <xf numFmtId="0" fontId="74" fillId="25" borderId="0" xfId="98" applyFont="1" applyFill="1" applyAlignment="1">
      <alignment wrapText="1"/>
    </xf>
    <xf numFmtId="0" fontId="74" fillId="30" borderId="46" xfId="98" applyFont="1" applyFill="1" applyBorder="1" applyAlignment="1">
      <alignment horizontal="center" wrapText="1"/>
    </xf>
    <xf numFmtId="0" fontId="74" fillId="30" borderId="47" xfId="98" applyFont="1" applyFill="1" applyBorder="1" applyAlignment="1">
      <alignment horizontal="center" wrapText="1"/>
    </xf>
    <xf numFmtId="0" fontId="74" fillId="30" borderId="48" xfId="98" applyFont="1" applyFill="1" applyBorder="1" applyAlignment="1">
      <alignment horizontal="center" wrapText="1"/>
    </xf>
    <xf numFmtId="0" fontId="74" fillId="25" borderId="0" xfId="98" applyFont="1" applyFill="1" applyAlignment="1">
      <alignment horizontal="center" wrapText="1"/>
    </xf>
    <xf numFmtId="0" fontId="72" fillId="25" borderId="11" xfId="98" applyFont="1" applyFill="1" applyBorder="1" applyAlignment="1">
      <alignment wrapText="1"/>
    </xf>
    <xf numFmtId="0" fontId="26" fillId="24" borderId="12" xfId="98" applyFill="1" applyBorder="1" applyAlignment="1">
      <alignment horizontal="center"/>
    </xf>
    <xf numFmtId="0" fontId="26" fillId="24" borderId="11" xfId="98" applyFill="1" applyBorder="1" applyAlignment="1">
      <alignment horizontal="center"/>
    </xf>
    <xf numFmtId="0" fontId="26" fillId="24" borderId="49" xfId="98" applyFill="1" applyBorder="1" applyAlignment="1">
      <alignment horizontal="center"/>
    </xf>
    <xf numFmtId="0" fontId="26" fillId="32" borderId="12" xfId="98" applyFill="1" applyBorder="1" applyAlignment="1">
      <alignment horizontal="center"/>
    </xf>
    <xf numFmtId="0" fontId="26" fillId="32" borderId="11" xfId="98" applyFill="1" applyBorder="1" applyAlignment="1">
      <alignment horizontal="center"/>
    </xf>
    <xf numFmtId="0" fontId="26" fillId="32" borderId="49" xfId="98" applyFill="1" applyBorder="1" applyAlignment="1">
      <alignment horizontal="center"/>
    </xf>
    <xf numFmtId="0" fontId="72" fillId="25" borderId="50" xfId="98" applyFont="1" applyFill="1" applyBorder="1" applyAlignment="1">
      <alignment wrapText="1"/>
    </xf>
    <xf numFmtId="0" fontId="26" fillId="24" borderId="51" xfId="98" applyFill="1" applyBorder="1" applyAlignment="1">
      <alignment horizontal="center"/>
    </xf>
    <xf numFmtId="0" fontId="26" fillId="24" borderId="50" xfId="98" applyFill="1" applyBorder="1" applyAlignment="1">
      <alignment horizontal="center"/>
    </xf>
    <xf numFmtId="0" fontId="26" fillId="24" borderId="52" xfId="98" applyFill="1" applyBorder="1" applyAlignment="1">
      <alignment horizontal="center"/>
    </xf>
    <xf numFmtId="0" fontId="26" fillId="32" borderId="51" xfId="98" applyFill="1" applyBorder="1" applyAlignment="1">
      <alignment horizontal="center"/>
    </xf>
    <xf numFmtId="0" fontId="26" fillId="32" borderId="50" xfId="98" applyFill="1" applyBorder="1" applyAlignment="1">
      <alignment horizontal="center"/>
    </xf>
    <xf numFmtId="0" fontId="26" fillId="32" borderId="52" xfId="98" applyFill="1" applyBorder="1" applyAlignment="1">
      <alignment horizontal="center"/>
    </xf>
    <xf numFmtId="0" fontId="26" fillId="32" borderId="0" xfId="98" applyFill="1"/>
    <xf numFmtId="0" fontId="26" fillId="32" borderId="41" xfId="98" applyFill="1" applyBorder="1"/>
    <xf numFmtId="0" fontId="26" fillId="25" borderId="10" xfId="98" applyFill="1" applyBorder="1"/>
    <xf numFmtId="0" fontId="52" fillId="25" borderId="0" xfId="98" applyFont="1" applyFill="1"/>
    <xf numFmtId="0" fontId="26" fillId="25" borderId="0" xfId="98" applyFill="1" applyAlignment="1">
      <alignment wrapText="1"/>
    </xf>
    <xf numFmtId="0" fontId="75" fillId="0" borderId="0" xfId="130" applyFont="1" applyAlignment="1">
      <alignment horizontal="left"/>
    </xf>
    <xf numFmtId="0" fontId="72" fillId="25" borderId="0" xfId="98" applyFont="1" applyFill="1"/>
    <xf numFmtId="0" fontId="70" fillId="25" borderId="0" xfId="132" applyFill="1"/>
    <xf numFmtId="0" fontId="48" fillId="25" borderId="0" xfId="98" applyFont="1" applyFill="1"/>
  </cellXfs>
  <cellStyles count="133">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omma 2" xfId="106" xr:uid="{00000000-0005-0000-0000-000036000000}"/>
    <cellStyle name="Currency" xfId="111" builtinId="4"/>
    <cellStyle name="Currency 2" xfId="1" xr:uid="{00000000-0005-0000-0000-000037000000}"/>
    <cellStyle name="Currency 3" xfId="108" xr:uid="{00000000-0005-0000-0000-000038000000}"/>
    <cellStyle name="Explanatory Text 2" xfId="75" xr:uid="{00000000-0005-0000-0000-000039000000}"/>
    <cellStyle name="Explanatory Text 3" xfId="33" xr:uid="{00000000-0005-0000-0000-00003A000000}"/>
    <cellStyle name="Good 2" xfId="76" xr:uid="{00000000-0005-0000-0000-00003C000000}"/>
    <cellStyle name="Good 3" xfId="34" xr:uid="{00000000-0005-0000-0000-00003D000000}"/>
    <cellStyle name="Heading 1 2" xfId="77" xr:uid="{00000000-0005-0000-0000-00003E000000}"/>
    <cellStyle name="Heading 1 3" xfId="35" xr:uid="{00000000-0005-0000-0000-00003F000000}"/>
    <cellStyle name="Heading 2 2" xfId="78" xr:uid="{00000000-0005-0000-0000-000040000000}"/>
    <cellStyle name="Heading 2 3" xfId="36" xr:uid="{00000000-0005-0000-0000-000041000000}"/>
    <cellStyle name="Heading 3 2" xfId="79" xr:uid="{00000000-0005-0000-0000-000042000000}"/>
    <cellStyle name="Heading 3 3" xfId="37" xr:uid="{00000000-0005-0000-0000-000043000000}"/>
    <cellStyle name="Heading 4 2" xfId="80" xr:uid="{00000000-0005-0000-0000-000044000000}"/>
    <cellStyle name="Heading 4 3" xfId="38" xr:uid="{00000000-0005-0000-0000-000045000000}"/>
    <cellStyle name="Hyperlink 2" xfId="132" xr:uid="{967BC757-D214-4957-A9B2-B6FA5147EDC3}"/>
    <cellStyle name="Input 2" xfId="81" xr:uid="{00000000-0005-0000-0000-000046000000}"/>
    <cellStyle name="Input 3" xfId="39" xr:uid="{00000000-0005-0000-0000-000047000000}"/>
    <cellStyle name="Linked Cell 2" xfId="82" xr:uid="{00000000-0005-0000-0000-000048000000}"/>
    <cellStyle name="Linked Cell 3" xfId="40" xr:uid="{00000000-0005-0000-0000-000049000000}"/>
    <cellStyle name="Neutral 2" xfId="83" xr:uid="{00000000-0005-0000-0000-00004A000000}"/>
    <cellStyle name="Neutral 3" xfId="41" xr:uid="{00000000-0005-0000-0000-00004B000000}"/>
    <cellStyle name="Normal" xfId="0" builtinId="0"/>
    <cellStyle name="Normal 10" xfId="118" xr:uid="{00000000-0005-0000-0000-0000A4000000}"/>
    <cellStyle name="Normal 11" xfId="121" xr:uid="{D959195E-E04C-45C0-9A75-6EE21365F8EB}"/>
    <cellStyle name="Normal 12" xfId="124" xr:uid="{AE99E427-DB2A-4926-BF86-D1367D4D696D}"/>
    <cellStyle name="Normal 13" xfId="127" xr:uid="{0AE75D46-31EB-401F-B633-F476BB602CD4}"/>
    <cellStyle name="Normal 2" xfId="2" xr:uid="{00000000-0005-0000-0000-00004D000000}"/>
    <cellStyle name="Normal 3" xfId="3" xr:uid="{00000000-0005-0000-0000-00004E000000}"/>
    <cellStyle name="Normal 3 2" xfId="88" xr:uid="{00000000-0005-0000-0000-00004F000000}"/>
    <cellStyle name="Normal 3 3" xfId="97" xr:uid="{00000000-0005-0000-0000-000050000000}"/>
    <cellStyle name="Normal 3 3 2" xfId="107" xr:uid="{00000000-0005-0000-0000-000051000000}"/>
    <cellStyle name="Normal 3 4" xfId="105" xr:uid="{00000000-0005-0000-0000-000052000000}"/>
    <cellStyle name="Normal 3 5" xfId="109" xr:uid="{00000000-0005-0000-0000-000053000000}"/>
    <cellStyle name="Normal 4" xfId="4" xr:uid="{00000000-0005-0000-0000-000054000000}"/>
    <cellStyle name="Normal 4 10" xfId="100" xr:uid="{00000000-0005-0000-0000-000055000000}"/>
    <cellStyle name="Normal 4 10 2" xfId="110" xr:uid="{E6C82317-7D11-47AF-878A-12C916B120E3}"/>
    <cellStyle name="Normal 4 11" xfId="102" xr:uid="{00000000-0005-0000-0000-000056000000}"/>
    <cellStyle name="Normal 4 12" xfId="104" xr:uid="{00000000-0005-0000-0000-000057000000}"/>
    <cellStyle name="Normal 4 13" xfId="113" xr:uid="{67ECBECD-6CA4-4F82-8FAA-E438BDC83D4C}"/>
    <cellStyle name="Normal 4 14" xfId="116" xr:uid="{CCEC1F04-9992-4E50-A7A6-1170DEF0117A}"/>
    <cellStyle name="Normal 4 15" xfId="119" xr:uid="{00000000-0005-0000-0000-00004C000000}"/>
    <cellStyle name="Normal 4 16" xfId="122" xr:uid="{5931CB1C-90CB-4009-AE49-E37749C899F2}"/>
    <cellStyle name="Normal 4 17" xfId="125" xr:uid="{FFA64DA3-9453-4B89-A56E-61D050C9C3E9}"/>
    <cellStyle name="Normal 4 18" xfId="128" xr:uid="{C78652B1-7F64-4CF4-B0DA-8BF4057175AA}"/>
    <cellStyle name="Normal 4 19" xfId="130" xr:uid="{5F7EBC38-4C04-4FEF-89E8-C6FB61EC7F91}"/>
    <cellStyle name="Normal 4 2" xfId="47" xr:uid="{00000000-0005-0000-0000-000058000000}"/>
    <cellStyle name="Normal 4 3" xfId="90" xr:uid="{00000000-0005-0000-0000-000059000000}"/>
    <cellStyle name="Normal 4 4" xfId="91" xr:uid="{00000000-0005-0000-0000-00005A000000}"/>
    <cellStyle name="Normal 4 5" xfId="92" xr:uid="{00000000-0005-0000-0000-00005B000000}"/>
    <cellStyle name="Normal 4 6" xfId="93" xr:uid="{00000000-0005-0000-0000-00005C000000}"/>
    <cellStyle name="Normal 4 7" xfId="94" xr:uid="{00000000-0005-0000-0000-00005D000000}"/>
    <cellStyle name="Normal 4 8" xfId="95" xr:uid="{00000000-0005-0000-0000-00005E000000}"/>
    <cellStyle name="Normal 4 9" xfId="96" xr:uid="{00000000-0005-0000-0000-00005F000000}"/>
    <cellStyle name="Normal 5" xfId="98" xr:uid="{00000000-0005-0000-0000-000060000000}"/>
    <cellStyle name="Normal 6" xfId="101" xr:uid="{00000000-0005-0000-0000-000061000000}"/>
    <cellStyle name="Normal 7" xfId="103" xr:uid="{00000000-0005-0000-0000-000062000000}"/>
    <cellStyle name="Normal 8" xfId="112" xr:uid="{1A3D4D53-0F64-4948-AF76-AECCF26D8C1E}"/>
    <cellStyle name="Normal 9" xfId="115" xr:uid="{E1454038-2412-48EF-8A77-B413A92E7F20}"/>
    <cellStyle name="Note 2" xfId="5" xr:uid="{00000000-0005-0000-0000-000063000000}"/>
    <cellStyle name="Note 3" xfId="89" xr:uid="{00000000-0005-0000-0000-000064000000}"/>
    <cellStyle name="Note 4" xfId="42" xr:uid="{00000000-0005-0000-0000-000065000000}"/>
    <cellStyle name="Note 4 2" xfId="99" xr:uid="{00000000-0005-0000-0000-000066000000}"/>
    <cellStyle name="Output 2" xfId="84" xr:uid="{00000000-0005-0000-0000-000067000000}"/>
    <cellStyle name="Output 3" xfId="43" xr:uid="{00000000-0005-0000-0000-000068000000}"/>
    <cellStyle name="Percent 2" xfId="114" xr:uid="{A41204E3-0A70-4BDD-B2EB-484D8BE0E5EA}"/>
    <cellStyle name="Percent 3" xfId="117" xr:uid="{72A481CA-E18F-44E4-B578-DD9AEBE32190}"/>
    <cellStyle name="Percent 4" xfId="120" xr:uid="{00000000-0005-0000-0000-0000A6000000}"/>
    <cellStyle name="Percent 5" xfId="123" xr:uid="{059BEE88-D09D-4855-A64A-A81E96A90DC5}"/>
    <cellStyle name="Percent 6" xfId="126" xr:uid="{D8FB1B89-0935-446C-96E7-D04C4A180F31}"/>
    <cellStyle name="Percent 7" xfId="129" xr:uid="{71FA2F78-FA1B-4FCA-8A0A-31735C28EFEE}"/>
    <cellStyle name="Percent 8" xfId="131" xr:uid="{732606B3-C1ED-4FC1-8ECD-67A94AE4E690}"/>
    <cellStyle name="Title 2" xfId="85" xr:uid="{00000000-0005-0000-0000-000069000000}"/>
    <cellStyle name="Title 3" xfId="44" xr:uid="{00000000-0005-0000-0000-00006A000000}"/>
    <cellStyle name="Total 2" xfId="86" xr:uid="{00000000-0005-0000-0000-00006B000000}"/>
    <cellStyle name="Total 3" xfId="45" xr:uid="{00000000-0005-0000-0000-00006C000000}"/>
    <cellStyle name="Warning Text 2" xfId="87" xr:uid="{00000000-0005-0000-0000-00006D000000}"/>
    <cellStyle name="Warning Text 3" xfId="46" xr:uid="{00000000-0005-0000-0000-00006E000000}"/>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944F1BF3-B5A5-4993-8321-73D334245885}"/>
            </a:ext>
          </a:extLst>
        </xdr:cNvPr>
        <xdr:cNvSpPr txBox="1"/>
      </xdr:nvSpPr>
      <xdr:spPr>
        <a:xfrm>
          <a:off x="77152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Q18"/>
  <sheetViews>
    <sheetView workbookViewId="0">
      <selection activeCell="D4" sqref="D4:H6"/>
    </sheetView>
  </sheetViews>
  <sheetFormatPr defaultRowHeight="12.75" x14ac:dyDescent="0.2"/>
  <cols>
    <col min="1" max="3" width="9.42578125" customWidth="1"/>
    <col min="4" max="9" width="11.28515625" customWidth="1"/>
    <col min="10" max="11" width="16" customWidth="1"/>
  </cols>
  <sheetData>
    <row r="1" spans="1:17" ht="15.75" x14ac:dyDescent="0.25">
      <c r="A1" s="4" t="s">
        <v>0</v>
      </c>
      <c r="B1" s="3"/>
      <c r="C1" s="3"/>
      <c r="D1" s="3"/>
      <c r="E1" s="1"/>
      <c r="F1" s="1"/>
      <c r="G1" s="1"/>
      <c r="H1" s="1"/>
      <c r="I1" s="1"/>
      <c r="J1" s="1"/>
      <c r="K1" s="1"/>
    </row>
    <row r="2" spans="1:17" ht="15.75" x14ac:dyDescent="0.25">
      <c r="A2" s="1"/>
    </row>
    <row r="3" spans="1:17" s="2" customFormat="1" x14ac:dyDescent="0.2">
      <c r="A3" s="130"/>
      <c r="B3" s="130"/>
      <c r="C3" s="130"/>
      <c r="D3" s="104" t="s">
        <v>6</v>
      </c>
      <c r="E3" s="104" t="s">
        <v>7</v>
      </c>
      <c r="F3" s="104" t="s">
        <v>8</v>
      </c>
      <c r="G3" s="104" t="s">
        <v>9</v>
      </c>
      <c r="H3" s="104" t="s">
        <v>10</v>
      </c>
      <c r="I3" s="104" t="s">
        <v>11</v>
      </c>
      <c r="J3" s="104" t="s">
        <v>56</v>
      </c>
      <c r="K3" s="105" t="s">
        <v>33</v>
      </c>
      <c r="L3" s="13"/>
      <c r="M3" s="13"/>
      <c r="N3" s="13"/>
      <c r="O3" s="13"/>
      <c r="P3" s="13"/>
      <c r="Q3" s="13"/>
    </row>
    <row r="4" spans="1:17" x14ac:dyDescent="0.2">
      <c r="A4" s="131" t="s">
        <v>58</v>
      </c>
      <c r="B4" s="131"/>
      <c r="C4" s="131"/>
      <c r="D4" s="13">
        <v>16.8</v>
      </c>
      <c r="E4" s="13">
        <v>8</v>
      </c>
      <c r="F4" s="13">
        <v>11.7</v>
      </c>
      <c r="G4" s="13">
        <v>8.1999999999999993</v>
      </c>
      <c r="H4" s="13">
        <v>4</v>
      </c>
      <c r="I4" s="13"/>
      <c r="J4" s="108">
        <f>'Cost Summary'!B13</f>
        <v>24.52282713340394</v>
      </c>
      <c r="K4" s="109">
        <f>SUM(D4:J4)</f>
        <v>73.222827133403939</v>
      </c>
      <c r="L4" s="13"/>
      <c r="M4" s="13"/>
      <c r="N4" s="13"/>
      <c r="O4" s="13"/>
      <c r="P4" s="13"/>
      <c r="Q4" s="13"/>
    </row>
    <row r="5" spans="1:17" x14ac:dyDescent="0.2">
      <c r="A5" s="131" t="s">
        <v>59</v>
      </c>
      <c r="B5" s="131"/>
      <c r="C5" s="131"/>
      <c r="D5" s="13">
        <v>14</v>
      </c>
      <c r="E5" s="13">
        <v>7.2</v>
      </c>
      <c r="F5" s="13">
        <v>11.7</v>
      </c>
      <c r="G5" s="13">
        <v>7.2</v>
      </c>
      <c r="H5" s="13">
        <v>3.8</v>
      </c>
      <c r="I5" s="13"/>
      <c r="J5" s="108">
        <f>'Cost Summary'!B14</f>
        <v>19.195261429345127</v>
      </c>
      <c r="K5" s="109">
        <f t="shared" ref="K5:K6" si="0">SUM(D5:J5)</f>
        <v>63.095261429345129</v>
      </c>
      <c r="L5" s="13"/>
      <c r="M5" s="13"/>
      <c r="N5" s="13"/>
      <c r="O5" s="13"/>
      <c r="P5" s="13"/>
      <c r="Q5" s="13"/>
    </row>
    <row r="6" spans="1:17" x14ac:dyDescent="0.2">
      <c r="A6" s="131" t="s">
        <v>60</v>
      </c>
      <c r="B6" s="131"/>
      <c r="C6" s="131"/>
      <c r="D6" s="13">
        <v>18</v>
      </c>
      <c r="E6" s="13">
        <v>9.6</v>
      </c>
      <c r="F6" s="13">
        <v>14.399999999999999</v>
      </c>
      <c r="G6" s="13">
        <v>9.4</v>
      </c>
      <c r="H6" s="13">
        <v>4.7</v>
      </c>
      <c r="I6" s="13"/>
      <c r="J6" s="108">
        <f>'Cost Summary'!B15</f>
        <v>30</v>
      </c>
      <c r="K6" s="109">
        <f t="shared" si="0"/>
        <v>86.1</v>
      </c>
      <c r="L6" s="13"/>
      <c r="M6" s="13"/>
      <c r="N6" s="13"/>
      <c r="O6" s="13"/>
      <c r="P6" s="13"/>
      <c r="Q6" s="13"/>
    </row>
    <row r="7" spans="1:17" x14ac:dyDescent="0.2">
      <c r="A7" s="13"/>
      <c r="B7" s="13"/>
      <c r="C7" s="13"/>
      <c r="D7" s="13"/>
      <c r="E7" s="13"/>
      <c r="F7" s="13"/>
      <c r="G7" s="13"/>
      <c r="H7" s="13"/>
      <c r="I7" s="13"/>
      <c r="J7" s="13"/>
      <c r="K7" s="13"/>
      <c r="L7" s="13"/>
      <c r="M7" s="13"/>
      <c r="N7" s="13"/>
      <c r="O7" s="13"/>
      <c r="P7" s="13"/>
      <c r="Q7" s="13"/>
    </row>
    <row r="8" spans="1:17" x14ac:dyDescent="0.2">
      <c r="A8" s="13"/>
      <c r="B8" s="13"/>
      <c r="C8" s="13"/>
      <c r="D8" s="13"/>
      <c r="E8" s="13"/>
      <c r="F8" s="13"/>
      <c r="G8" s="13"/>
      <c r="H8" s="13"/>
      <c r="I8" s="13"/>
      <c r="J8" s="13"/>
      <c r="K8" s="13"/>
      <c r="L8" s="13"/>
      <c r="M8" s="13"/>
      <c r="N8" s="13"/>
      <c r="O8" s="13"/>
      <c r="P8" s="13"/>
      <c r="Q8" s="13"/>
    </row>
    <row r="9" spans="1:17" x14ac:dyDescent="0.2">
      <c r="A9" s="13"/>
      <c r="B9" s="13"/>
      <c r="C9" s="13"/>
      <c r="D9" s="13"/>
      <c r="E9" s="13"/>
      <c r="F9" s="13"/>
      <c r="G9" s="13"/>
      <c r="H9" s="13"/>
      <c r="I9" s="13"/>
      <c r="J9" s="13"/>
      <c r="K9" s="13"/>
      <c r="L9" s="13"/>
      <c r="M9" s="13"/>
      <c r="N9" s="13"/>
      <c r="O9" s="13"/>
      <c r="P9" s="13"/>
      <c r="Q9" s="13"/>
    </row>
    <row r="10" spans="1:17" x14ac:dyDescent="0.2">
      <c r="A10" s="13"/>
      <c r="B10" s="13"/>
      <c r="C10" s="13"/>
      <c r="D10" s="13"/>
      <c r="E10" s="13"/>
      <c r="F10" s="13"/>
      <c r="G10" s="13"/>
      <c r="H10" s="13"/>
      <c r="I10" s="13"/>
      <c r="J10" s="13"/>
      <c r="K10" s="13"/>
      <c r="L10" s="13"/>
      <c r="M10" s="13"/>
      <c r="N10" s="13"/>
      <c r="O10" s="13"/>
      <c r="P10" s="13"/>
      <c r="Q10" s="13"/>
    </row>
    <row r="11" spans="1:17" x14ac:dyDescent="0.2">
      <c r="A11" s="13"/>
      <c r="B11" s="13"/>
      <c r="C11" s="13"/>
      <c r="D11" s="13"/>
      <c r="E11" s="13"/>
      <c r="F11" s="13"/>
      <c r="G11" s="13"/>
      <c r="H11" s="13"/>
      <c r="I11" s="13"/>
      <c r="J11" s="13"/>
      <c r="K11" s="13"/>
      <c r="L11" s="13"/>
      <c r="M11" s="13"/>
      <c r="N11" s="13"/>
      <c r="O11" s="13"/>
      <c r="P11" s="13"/>
      <c r="Q11" s="13"/>
    </row>
    <row r="12" spans="1:17" x14ac:dyDescent="0.2">
      <c r="A12" s="13"/>
      <c r="B12" s="13"/>
      <c r="C12" s="13"/>
      <c r="D12" s="13"/>
      <c r="E12" s="13"/>
      <c r="F12" s="13"/>
      <c r="G12" s="13"/>
      <c r="H12" s="13"/>
      <c r="I12" s="13"/>
      <c r="J12" s="13"/>
      <c r="K12" s="13"/>
      <c r="L12" s="13"/>
      <c r="M12" s="13"/>
      <c r="N12" s="13"/>
      <c r="O12" s="13"/>
      <c r="P12" s="13"/>
      <c r="Q12" s="13"/>
    </row>
    <row r="13" spans="1:17" x14ac:dyDescent="0.2">
      <c r="A13" s="13"/>
      <c r="B13" s="13"/>
      <c r="C13" s="13"/>
      <c r="D13" s="13"/>
      <c r="E13" s="13"/>
      <c r="F13" s="13"/>
      <c r="G13" s="13"/>
      <c r="H13" s="13"/>
      <c r="I13" s="13"/>
      <c r="J13" s="13"/>
      <c r="K13" s="13"/>
      <c r="L13" s="13"/>
      <c r="M13" s="13"/>
      <c r="N13" s="13"/>
      <c r="O13" s="13"/>
      <c r="P13" s="13"/>
      <c r="Q13" s="13"/>
    </row>
    <row r="14" spans="1:17" x14ac:dyDescent="0.2">
      <c r="A14" s="13"/>
      <c r="B14" s="13"/>
      <c r="C14" s="13"/>
      <c r="D14" s="13"/>
      <c r="E14" s="13"/>
      <c r="F14" s="13"/>
      <c r="G14" s="13"/>
      <c r="H14" s="13"/>
      <c r="I14" s="13"/>
      <c r="J14" s="13"/>
      <c r="K14" s="13"/>
      <c r="L14" s="13"/>
      <c r="M14" s="13"/>
      <c r="N14" s="13"/>
      <c r="O14" s="13"/>
      <c r="P14" s="13"/>
      <c r="Q14" s="13"/>
    </row>
    <row r="15" spans="1:17" x14ac:dyDescent="0.2">
      <c r="A15" s="13"/>
      <c r="B15" s="13"/>
      <c r="C15" s="13"/>
      <c r="D15" s="13"/>
      <c r="E15" s="13"/>
      <c r="F15" s="13"/>
      <c r="G15" s="13"/>
      <c r="H15" s="13"/>
      <c r="I15" s="13"/>
      <c r="J15" s="13"/>
      <c r="K15" s="13"/>
      <c r="L15" s="13"/>
      <c r="M15" s="13"/>
      <c r="N15" s="13"/>
      <c r="O15" s="13"/>
      <c r="P15" s="13"/>
      <c r="Q15" s="13"/>
    </row>
    <row r="16" spans="1:17" x14ac:dyDescent="0.2">
      <c r="A16" s="13"/>
      <c r="B16" s="13"/>
      <c r="C16" s="13"/>
      <c r="D16" s="13"/>
      <c r="E16" s="13"/>
      <c r="F16" s="13"/>
      <c r="G16" s="13"/>
      <c r="H16" s="13"/>
      <c r="I16" s="13"/>
      <c r="J16" s="13"/>
      <c r="K16" s="13"/>
      <c r="L16" s="13"/>
      <c r="M16" s="13"/>
      <c r="N16" s="13"/>
      <c r="O16" s="13"/>
      <c r="P16" s="13"/>
      <c r="Q16" s="13"/>
    </row>
    <row r="17" spans="1:17" x14ac:dyDescent="0.2">
      <c r="A17" s="13"/>
      <c r="B17" s="13"/>
      <c r="C17" s="13"/>
      <c r="D17" s="13"/>
      <c r="E17" s="13"/>
      <c r="F17" s="13"/>
      <c r="G17" s="13"/>
      <c r="H17" s="13"/>
      <c r="I17" s="13"/>
      <c r="J17" s="13"/>
      <c r="K17" s="13"/>
      <c r="L17" s="13"/>
      <c r="M17" s="13"/>
      <c r="N17" s="13"/>
      <c r="O17" s="13"/>
      <c r="P17" s="13"/>
      <c r="Q17" s="13"/>
    </row>
    <row r="18" spans="1:17" x14ac:dyDescent="0.2">
      <c r="A18" s="13"/>
      <c r="B18" s="13"/>
      <c r="C18" s="13"/>
      <c r="D18" s="13"/>
      <c r="E18" s="13"/>
      <c r="F18" s="13"/>
      <c r="G18" s="13"/>
      <c r="H18" s="13"/>
      <c r="I18" s="13"/>
      <c r="J18" s="13"/>
      <c r="K18" s="13"/>
      <c r="L18" s="13"/>
      <c r="M18" s="13"/>
      <c r="N18" s="13"/>
      <c r="O18" s="13"/>
      <c r="P18" s="13"/>
      <c r="Q18" s="13"/>
    </row>
  </sheetData>
  <mergeCells count="4">
    <mergeCell ref="A3:C3"/>
    <mergeCell ref="A4:C4"/>
    <mergeCell ref="A6:C6"/>
    <mergeCell ref="A5:C5"/>
  </mergeCells>
  <phoneticPr fontId="64" type="noConversion"/>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07F02-45C2-4184-A647-B0F44F7E7C40}">
  <dimension ref="A1:V48"/>
  <sheetViews>
    <sheetView tabSelected="1" zoomScaleNormal="100" workbookViewId="0">
      <selection activeCell="T23" sqref="T23"/>
    </sheetView>
  </sheetViews>
  <sheetFormatPr defaultRowHeight="12.75" x14ac:dyDescent="0.2"/>
  <cols>
    <col min="1" max="1" width="20.7109375" style="143" customWidth="1"/>
    <col min="2" max="22" width="9.5703125" style="143" customWidth="1"/>
    <col min="23" max="16384" width="9.140625" style="143"/>
  </cols>
  <sheetData>
    <row r="1" spans="1:22" ht="15.75" customHeight="1" x14ac:dyDescent="0.25">
      <c r="A1" s="141" t="s">
        <v>62</v>
      </c>
      <c r="B1" s="141"/>
      <c r="C1" s="141"/>
      <c r="D1" s="141"/>
      <c r="E1" s="141"/>
      <c r="F1" s="141"/>
      <c r="G1" s="141"/>
      <c r="H1" s="141"/>
      <c r="I1" s="141"/>
      <c r="J1" s="142"/>
    </row>
    <row r="2" spans="1:22" ht="15.75" x14ac:dyDescent="0.25">
      <c r="A2" s="140" t="s">
        <v>57</v>
      </c>
      <c r="B2" s="140"/>
      <c r="C2" s="140"/>
      <c r="D2" s="140"/>
      <c r="E2" s="140"/>
      <c r="F2" s="140"/>
      <c r="G2" s="140"/>
      <c r="H2" s="140"/>
      <c r="I2" s="140"/>
      <c r="J2" s="144"/>
    </row>
    <row r="3" spans="1:22" x14ac:dyDescent="0.2">
      <c r="A3" s="145" t="s">
        <v>63</v>
      </c>
      <c r="B3" s="146"/>
      <c r="C3" s="146"/>
      <c r="D3" s="146"/>
    </row>
    <row r="4" spans="1:22" ht="15" customHeight="1" x14ac:dyDescent="0.2">
      <c r="A4" s="145" t="s">
        <v>64</v>
      </c>
      <c r="B4" s="147"/>
      <c r="C4" s="147"/>
      <c r="D4" s="147"/>
      <c r="E4" s="148"/>
    </row>
    <row r="5" spans="1:22" ht="20.25" customHeight="1" x14ac:dyDescent="0.25">
      <c r="A5" s="149" t="s">
        <v>65</v>
      </c>
      <c r="B5" s="149"/>
      <c r="C5" s="150"/>
      <c r="D5" s="150"/>
      <c r="E5" s="150"/>
      <c r="F5" s="150"/>
      <c r="G5" s="150"/>
    </row>
    <row r="6" spans="1:22" ht="27" customHeight="1" thickBot="1" x14ac:dyDescent="0.25">
      <c r="A6" s="151"/>
      <c r="B6" s="152" t="s">
        <v>66</v>
      </c>
      <c r="C6" s="152"/>
      <c r="D6" s="152"/>
      <c r="E6" s="152"/>
      <c r="F6" s="152"/>
      <c r="G6" s="152"/>
      <c r="H6" s="152"/>
      <c r="I6" s="152"/>
    </row>
    <row r="7" spans="1:22" ht="20.25" customHeight="1" x14ac:dyDescent="0.25">
      <c r="A7" s="153" t="s">
        <v>67</v>
      </c>
      <c r="B7" s="153"/>
      <c r="C7" s="154"/>
      <c r="D7" s="155"/>
      <c r="E7" s="155"/>
      <c r="F7" s="155"/>
      <c r="G7" s="155"/>
    </row>
    <row r="8" spans="1:22" ht="27" customHeight="1" thickBot="1" x14ac:dyDescent="0.25">
      <c r="A8" s="151"/>
      <c r="B8" s="152" t="s">
        <v>68</v>
      </c>
      <c r="C8" s="152"/>
      <c r="D8" s="152"/>
      <c r="E8" s="152"/>
      <c r="F8" s="152"/>
      <c r="G8" s="152"/>
      <c r="H8" s="152"/>
      <c r="I8" s="152"/>
    </row>
    <row r="9" spans="1:22" ht="15" customHeight="1" x14ac:dyDescent="0.2"/>
    <row r="10" spans="1:22" ht="15" customHeight="1" x14ac:dyDescent="0.2"/>
    <row r="11" spans="1:22" ht="11.25" customHeight="1" thickBot="1" x14ac:dyDescent="0.25"/>
    <row r="12" spans="1:22" s="156" customFormat="1" ht="13.5" thickBot="1" x14ac:dyDescent="0.25">
      <c r="B12" s="157" t="s">
        <v>69</v>
      </c>
      <c r="C12" s="158"/>
      <c r="D12" s="159"/>
      <c r="E12" s="157" t="s">
        <v>70</v>
      </c>
      <c r="F12" s="158"/>
      <c r="G12" s="159"/>
      <c r="H12" s="157" t="s">
        <v>71</v>
      </c>
      <c r="I12" s="158"/>
      <c r="J12" s="159"/>
      <c r="K12" s="157" t="s">
        <v>72</v>
      </c>
      <c r="L12" s="158"/>
      <c r="M12" s="159"/>
      <c r="N12" s="157" t="s">
        <v>73</v>
      </c>
      <c r="O12" s="158"/>
      <c r="P12" s="159"/>
      <c r="Q12" s="157" t="s">
        <v>74</v>
      </c>
      <c r="R12" s="158"/>
      <c r="S12" s="159"/>
      <c r="T12" s="157" t="s">
        <v>75</v>
      </c>
      <c r="U12" s="158"/>
      <c r="V12" s="159"/>
    </row>
    <row r="13" spans="1:22" s="156" customFormat="1" ht="72" customHeight="1" x14ac:dyDescent="0.2">
      <c r="B13" s="160" t="s">
        <v>76</v>
      </c>
      <c r="C13" s="161"/>
      <c r="D13" s="162"/>
      <c r="E13" s="160" t="s">
        <v>77</v>
      </c>
      <c r="F13" s="161"/>
      <c r="G13" s="162"/>
      <c r="H13" s="160" t="s">
        <v>78</v>
      </c>
      <c r="I13" s="161"/>
      <c r="J13" s="162"/>
      <c r="K13" s="160" t="s">
        <v>79</v>
      </c>
      <c r="L13" s="161"/>
      <c r="M13" s="162"/>
      <c r="N13" s="160" t="s">
        <v>80</v>
      </c>
      <c r="O13" s="161"/>
      <c r="P13" s="162"/>
      <c r="Q13" s="163" t="s">
        <v>81</v>
      </c>
      <c r="R13" s="164"/>
      <c r="S13" s="165"/>
      <c r="T13" s="163" t="s">
        <v>82</v>
      </c>
      <c r="U13" s="164"/>
      <c r="V13" s="165"/>
    </row>
    <row r="14" spans="1:22" s="170" customFormat="1" ht="11.25" customHeight="1" x14ac:dyDescent="0.2">
      <c r="A14" s="166"/>
      <c r="B14" s="167" t="s">
        <v>83</v>
      </c>
      <c r="C14" s="168"/>
      <c r="D14" s="169"/>
      <c r="E14" s="167" t="s">
        <v>83</v>
      </c>
      <c r="F14" s="168"/>
      <c r="G14" s="169"/>
      <c r="H14" s="167" t="s">
        <v>83</v>
      </c>
      <c r="I14" s="168"/>
      <c r="J14" s="169"/>
      <c r="K14" s="167" t="s">
        <v>83</v>
      </c>
      <c r="L14" s="168"/>
      <c r="M14" s="169"/>
      <c r="N14" s="167" t="s">
        <v>83</v>
      </c>
      <c r="O14" s="168"/>
      <c r="P14" s="169"/>
      <c r="Q14" s="167" t="s">
        <v>83</v>
      </c>
      <c r="R14" s="168"/>
      <c r="S14" s="169"/>
      <c r="T14" s="167" t="s">
        <v>83</v>
      </c>
      <c r="U14" s="168"/>
      <c r="V14" s="169"/>
    </row>
    <row r="15" spans="1:22" s="170" customFormat="1" x14ac:dyDescent="0.2">
      <c r="A15" s="171" t="s">
        <v>58</v>
      </c>
      <c r="B15" s="172"/>
      <c r="C15" s="173"/>
      <c r="D15" s="174"/>
      <c r="E15" s="172"/>
      <c r="F15" s="173"/>
      <c r="G15" s="174"/>
      <c r="H15" s="172"/>
      <c r="I15" s="173"/>
      <c r="J15" s="174"/>
      <c r="K15" s="172"/>
      <c r="L15" s="173"/>
      <c r="M15" s="174"/>
      <c r="N15" s="172"/>
      <c r="O15" s="173"/>
      <c r="P15" s="174"/>
      <c r="Q15" s="175"/>
      <c r="R15" s="176"/>
      <c r="S15" s="177"/>
      <c r="T15" s="175"/>
      <c r="U15" s="176"/>
      <c r="V15" s="177"/>
    </row>
    <row r="16" spans="1:22" s="170" customFormat="1" x14ac:dyDescent="0.2">
      <c r="A16" s="178" t="s">
        <v>59</v>
      </c>
      <c r="B16" s="179"/>
      <c r="C16" s="180"/>
      <c r="D16" s="181"/>
      <c r="E16" s="179"/>
      <c r="F16" s="180"/>
      <c r="G16" s="181"/>
      <c r="H16" s="179"/>
      <c r="I16" s="180"/>
      <c r="J16" s="181"/>
      <c r="K16" s="179"/>
      <c r="L16" s="180"/>
      <c r="M16" s="181"/>
      <c r="N16" s="179"/>
      <c r="O16" s="180"/>
      <c r="P16" s="181"/>
      <c r="Q16" s="182"/>
      <c r="R16" s="183"/>
      <c r="S16" s="184"/>
      <c r="T16" s="182"/>
      <c r="U16" s="183"/>
      <c r="V16" s="184"/>
    </row>
    <row r="17" spans="1:22" s="170" customFormat="1" x14ac:dyDescent="0.2">
      <c r="A17" s="178" t="s">
        <v>60</v>
      </c>
      <c r="B17" s="179"/>
      <c r="C17" s="180"/>
      <c r="D17" s="181"/>
      <c r="E17" s="179"/>
      <c r="F17" s="180"/>
      <c r="G17" s="181"/>
      <c r="H17" s="179"/>
      <c r="I17" s="180"/>
      <c r="J17" s="181"/>
      <c r="K17" s="179"/>
      <c r="L17" s="180"/>
      <c r="M17" s="181"/>
      <c r="N17" s="179"/>
      <c r="O17" s="180"/>
      <c r="P17" s="181"/>
      <c r="Q17" s="182"/>
      <c r="R17" s="183"/>
      <c r="S17" s="184"/>
      <c r="T17" s="182"/>
      <c r="U17" s="183"/>
      <c r="V17" s="184"/>
    </row>
    <row r="18" spans="1:22" s="186" customFormat="1" ht="7.5" customHeight="1" x14ac:dyDescent="0.2">
      <c r="A18" s="185"/>
      <c r="B18" s="185"/>
      <c r="C18" s="185"/>
      <c r="D18" s="185"/>
      <c r="E18" s="185"/>
      <c r="F18" s="185"/>
      <c r="G18" s="185"/>
      <c r="H18" s="185"/>
      <c r="I18" s="185"/>
      <c r="J18" s="185"/>
      <c r="K18" s="185"/>
      <c r="L18" s="185"/>
      <c r="M18" s="185"/>
      <c r="N18" s="185"/>
      <c r="O18" s="185"/>
      <c r="P18" s="185"/>
      <c r="Q18" s="185"/>
      <c r="R18" s="185"/>
      <c r="S18" s="185"/>
      <c r="T18" s="185"/>
      <c r="U18" s="185"/>
      <c r="V18" s="185"/>
    </row>
    <row r="19" spans="1:22" s="187" customFormat="1" ht="6.75" customHeight="1" x14ac:dyDescent="0.2"/>
    <row r="21" spans="1:22" x14ac:dyDescent="0.2">
      <c r="A21" s="188"/>
      <c r="G21" s="189"/>
      <c r="H21" s="189"/>
    </row>
    <row r="22" spans="1:22" x14ac:dyDescent="0.2">
      <c r="A22" s="190" t="s">
        <v>84</v>
      </c>
      <c r="G22" s="189"/>
      <c r="H22" s="189"/>
      <c r="I22" s="189"/>
      <c r="J22" s="189"/>
    </row>
    <row r="23" spans="1:22" ht="15" x14ac:dyDescent="0.25">
      <c r="B23" s="191"/>
      <c r="C23" s="192"/>
      <c r="G23" s="189"/>
      <c r="H23" s="189"/>
      <c r="I23" s="189"/>
      <c r="J23" s="189"/>
    </row>
    <row r="24" spans="1:22" ht="15" x14ac:dyDescent="0.25">
      <c r="A24" s="191"/>
      <c r="B24" s="191"/>
      <c r="C24" s="192"/>
      <c r="G24" s="189"/>
      <c r="H24" s="189"/>
      <c r="I24" s="189"/>
      <c r="J24" s="189"/>
    </row>
    <row r="25" spans="1:22" ht="15" x14ac:dyDescent="0.25">
      <c r="A25" s="191"/>
      <c r="B25" s="191"/>
      <c r="C25" s="192"/>
      <c r="G25" s="189"/>
      <c r="H25" s="189"/>
      <c r="I25" s="189"/>
      <c r="J25" s="189"/>
    </row>
    <row r="26" spans="1:22" ht="15" x14ac:dyDescent="0.25">
      <c r="A26" s="191"/>
      <c r="B26" s="191"/>
      <c r="C26" s="192"/>
      <c r="G26" s="189"/>
      <c r="H26" s="189"/>
      <c r="I26" s="189"/>
      <c r="J26" s="189"/>
    </row>
    <row r="27" spans="1:22" ht="15" x14ac:dyDescent="0.25">
      <c r="A27" s="191"/>
      <c r="B27" s="191"/>
      <c r="C27" s="192"/>
      <c r="G27" s="189"/>
      <c r="H27" s="189"/>
      <c r="I27" s="189"/>
      <c r="J27" s="189"/>
    </row>
    <row r="28" spans="1:22" ht="15" x14ac:dyDescent="0.25">
      <c r="A28" s="191"/>
      <c r="B28" s="191"/>
      <c r="C28" s="192"/>
      <c r="G28" s="189"/>
      <c r="H28" s="189"/>
      <c r="I28" s="189"/>
      <c r="J28" s="189"/>
    </row>
    <row r="29" spans="1:22" ht="15" x14ac:dyDescent="0.25">
      <c r="A29" s="191"/>
      <c r="B29" s="191"/>
      <c r="C29" s="192"/>
      <c r="G29" s="189"/>
      <c r="H29" s="189"/>
      <c r="I29" s="189"/>
      <c r="J29" s="189"/>
    </row>
    <row r="30" spans="1:22" x14ac:dyDescent="0.2">
      <c r="I30" s="189"/>
      <c r="J30" s="189"/>
      <c r="K30" s="189"/>
      <c r="L30" s="189"/>
    </row>
    <row r="31" spans="1:22" x14ac:dyDescent="0.2">
      <c r="I31" s="189"/>
      <c r="J31" s="189"/>
      <c r="K31" s="189"/>
      <c r="L31" s="189"/>
      <c r="M31" s="189"/>
    </row>
    <row r="32" spans="1:22" x14ac:dyDescent="0.2">
      <c r="L32" s="189"/>
      <c r="M32" s="189"/>
    </row>
    <row r="33" spans="1:13" x14ac:dyDescent="0.2">
      <c r="L33" s="189"/>
      <c r="M33" s="189"/>
    </row>
    <row r="34" spans="1:13" x14ac:dyDescent="0.2">
      <c r="L34" s="189"/>
      <c r="M34" s="189"/>
    </row>
    <row r="35" spans="1:13" x14ac:dyDescent="0.2">
      <c r="L35" s="189"/>
      <c r="M35" s="189"/>
    </row>
    <row r="48" spans="1:13" x14ac:dyDescent="0.2">
      <c r="A48" s="193" t="s">
        <v>85</v>
      </c>
    </row>
  </sheetData>
  <mergeCells count="50">
    <mergeCell ref="T16:V16"/>
    <mergeCell ref="B17:D17"/>
    <mergeCell ref="E17:G17"/>
    <mergeCell ref="H17:J17"/>
    <mergeCell ref="K17:M17"/>
    <mergeCell ref="N17:P17"/>
    <mergeCell ref="Q17:S17"/>
    <mergeCell ref="T17:V17"/>
    <mergeCell ref="B16:D16"/>
    <mergeCell ref="E16:G16"/>
    <mergeCell ref="H16:J16"/>
    <mergeCell ref="K16:M16"/>
    <mergeCell ref="N16:P16"/>
    <mergeCell ref="Q16:S16"/>
    <mergeCell ref="T14:V14"/>
    <mergeCell ref="B15:D15"/>
    <mergeCell ref="E15:G15"/>
    <mergeCell ref="H15:J15"/>
    <mergeCell ref="K15:M15"/>
    <mergeCell ref="N15:P15"/>
    <mergeCell ref="Q15:S15"/>
    <mergeCell ref="T15:V15"/>
    <mergeCell ref="B14:D14"/>
    <mergeCell ref="E14:G14"/>
    <mergeCell ref="H14:J14"/>
    <mergeCell ref="K14:M14"/>
    <mergeCell ref="N14:P14"/>
    <mergeCell ref="Q14:S14"/>
    <mergeCell ref="N12:P12"/>
    <mergeCell ref="Q12:S12"/>
    <mergeCell ref="T12:V12"/>
    <mergeCell ref="B13:D13"/>
    <mergeCell ref="E13:G13"/>
    <mergeCell ref="H13:J13"/>
    <mergeCell ref="K13:M13"/>
    <mergeCell ref="N13:P13"/>
    <mergeCell ref="Q13:S13"/>
    <mergeCell ref="T13:V13"/>
    <mergeCell ref="A7:B7"/>
    <mergeCell ref="B8:I8"/>
    <mergeCell ref="B12:D12"/>
    <mergeCell ref="E12:G12"/>
    <mergeCell ref="H12:J12"/>
    <mergeCell ref="K12:M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P18"/>
  <sheetViews>
    <sheetView workbookViewId="0">
      <selection activeCell="J4" sqref="J4:J6"/>
    </sheetView>
  </sheetViews>
  <sheetFormatPr defaultRowHeight="12.75" x14ac:dyDescent="0.2"/>
  <cols>
    <col min="11" max="11" width="14.42578125" bestFit="1" customWidth="1"/>
  </cols>
  <sheetData>
    <row r="1" spans="1:16" ht="15.75" x14ac:dyDescent="0.25">
      <c r="A1" s="4" t="s">
        <v>0</v>
      </c>
      <c r="B1" s="3"/>
      <c r="C1" s="3"/>
      <c r="D1" s="3"/>
      <c r="E1" s="1"/>
      <c r="F1" s="1"/>
      <c r="G1" s="1"/>
      <c r="H1" s="1"/>
      <c r="I1" s="1"/>
    </row>
    <row r="2" spans="1:16" ht="15.75" x14ac:dyDescent="0.25">
      <c r="A2" s="1"/>
    </row>
    <row r="3" spans="1:16" x14ac:dyDescent="0.2">
      <c r="A3" s="130"/>
      <c r="B3" s="130"/>
      <c r="C3" s="130"/>
      <c r="D3" s="104" t="s">
        <v>6</v>
      </c>
      <c r="E3" s="104" t="s">
        <v>7</v>
      </c>
      <c r="F3" s="104" t="s">
        <v>8</v>
      </c>
      <c r="G3" s="104" t="s">
        <v>9</v>
      </c>
      <c r="H3" s="104" t="s">
        <v>10</v>
      </c>
      <c r="I3" s="104" t="s">
        <v>11</v>
      </c>
      <c r="J3" s="104" t="s">
        <v>56</v>
      </c>
      <c r="K3" s="105" t="s">
        <v>33</v>
      </c>
      <c r="L3" s="13"/>
      <c r="M3" s="13"/>
      <c r="N3" s="13"/>
      <c r="O3" s="13"/>
      <c r="P3" s="2"/>
    </row>
    <row r="4" spans="1:16" x14ac:dyDescent="0.2">
      <c r="A4" s="131" t="s">
        <v>58</v>
      </c>
      <c r="B4" s="131"/>
      <c r="C4" s="131"/>
      <c r="D4" s="13">
        <v>16</v>
      </c>
      <c r="E4" s="13">
        <v>8</v>
      </c>
      <c r="F4" s="13">
        <v>10.5</v>
      </c>
      <c r="G4" s="13">
        <v>7</v>
      </c>
      <c r="H4" s="13">
        <v>4</v>
      </c>
      <c r="I4" s="13"/>
      <c r="J4" s="108">
        <f>'Cost Summary'!B13</f>
        <v>24.52282713340394</v>
      </c>
      <c r="K4" s="109">
        <f>SUM(D4:J4)</f>
        <v>70.022827133403936</v>
      </c>
      <c r="L4" s="13"/>
      <c r="M4" s="13"/>
      <c r="N4" s="13"/>
      <c r="O4" s="13"/>
    </row>
    <row r="5" spans="1:16" x14ac:dyDescent="0.2">
      <c r="A5" s="131" t="s">
        <v>59</v>
      </c>
      <c r="B5" s="131"/>
      <c r="C5" s="131"/>
      <c r="D5" s="13">
        <v>12</v>
      </c>
      <c r="E5" s="13">
        <v>6</v>
      </c>
      <c r="F5" s="13">
        <v>9</v>
      </c>
      <c r="G5" s="13">
        <v>6</v>
      </c>
      <c r="H5" s="13">
        <v>3</v>
      </c>
      <c r="I5" s="13"/>
      <c r="J5" s="108">
        <f>'Cost Summary'!B14</f>
        <v>19.195261429345127</v>
      </c>
      <c r="K5" s="109">
        <f t="shared" ref="K5:K6" si="0">SUM(D5:J5)</f>
        <v>55.195261429345123</v>
      </c>
      <c r="L5" s="13"/>
      <c r="M5" s="13"/>
      <c r="N5" s="13"/>
      <c r="O5" s="13"/>
    </row>
    <row r="6" spans="1:16" x14ac:dyDescent="0.2">
      <c r="A6" s="131" t="s">
        <v>60</v>
      </c>
      <c r="B6" s="131"/>
      <c r="C6" s="131"/>
      <c r="D6" s="13">
        <v>16</v>
      </c>
      <c r="E6" s="13">
        <v>7.5</v>
      </c>
      <c r="F6" s="13">
        <v>12</v>
      </c>
      <c r="G6" s="13">
        <v>8</v>
      </c>
      <c r="H6" s="13">
        <v>4</v>
      </c>
      <c r="I6" s="13"/>
      <c r="J6" s="108">
        <f>'Cost Summary'!B15</f>
        <v>30</v>
      </c>
      <c r="K6" s="109">
        <f t="shared" si="0"/>
        <v>77.5</v>
      </c>
      <c r="L6" s="13"/>
      <c r="M6" s="13"/>
      <c r="N6" s="13"/>
      <c r="O6" s="13"/>
    </row>
    <row r="7" spans="1:16" x14ac:dyDescent="0.2">
      <c r="A7" s="13"/>
      <c r="B7" s="13"/>
      <c r="C7" s="13"/>
      <c r="D7" s="13"/>
      <c r="E7" s="13"/>
      <c r="F7" s="13"/>
      <c r="G7" s="13"/>
      <c r="H7" s="13"/>
      <c r="I7" s="13"/>
      <c r="J7" s="13"/>
      <c r="K7" s="13"/>
      <c r="L7" s="13"/>
      <c r="M7" s="13"/>
      <c r="N7" s="13"/>
      <c r="O7" s="13"/>
    </row>
    <row r="8" spans="1:16" x14ac:dyDescent="0.2">
      <c r="A8" s="13"/>
      <c r="B8" s="13"/>
      <c r="C8" s="13"/>
      <c r="D8" s="13"/>
      <c r="E8" s="13"/>
      <c r="F8" s="13"/>
      <c r="G8" s="13"/>
      <c r="H8" s="13"/>
      <c r="I8" s="13"/>
      <c r="J8" s="13"/>
      <c r="K8" s="13"/>
      <c r="L8" s="13"/>
      <c r="M8" s="13"/>
      <c r="N8" s="13"/>
      <c r="O8" s="13"/>
    </row>
    <row r="9" spans="1:16" x14ac:dyDescent="0.2">
      <c r="A9" s="13"/>
      <c r="B9" s="13"/>
      <c r="C9" s="13"/>
      <c r="D9" s="13"/>
      <c r="E9" s="13"/>
      <c r="F9" s="13"/>
      <c r="G9" s="13"/>
      <c r="H9" s="13"/>
      <c r="I9" s="13"/>
      <c r="J9" s="13"/>
      <c r="K9" s="13"/>
      <c r="L9" s="13"/>
      <c r="M9" s="13"/>
      <c r="N9" s="13"/>
      <c r="O9" s="13"/>
    </row>
    <row r="10" spans="1:16" x14ac:dyDescent="0.2">
      <c r="A10" s="13"/>
      <c r="B10" s="13"/>
      <c r="C10" s="13"/>
      <c r="D10" s="13"/>
      <c r="E10" s="13"/>
      <c r="F10" s="13"/>
      <c r="G10" s="13"/>
      <c r="H10" s="13"/>
      <c r="I10" s="13"/>
      <c r="J10" s="13"/>
      <c r="K10" s="13"/>
      <c r="L10" s="13"/>
      <c r="M10" s="13"/>
      <c r="N10" s="13"/>
      <c r="O10" s="13"/>
    </row>
    <row r="11" spans="1:16" x14ac:dyDescent="0.2">
      <c r="A11" s="13"/>
      <c r="B11" s="13"/>
      <c r="C11" s="13"/>
      <c r="D11" s="13"/>
      <c r="E11" s="13"/>
      <c r="F11" s="13"/>
      <c r="G11" s="13"/>
      <c r="H11" s="13"/>
      <c r="I11" s="13"/>
      <c r="J11" s="13"/>
      <c r="K11" s="13"/>
      <c r="L11" s="13"/>
      <c r="M11" s="13"/>
      <c r="N11" s="13"/>
      <c r="O11" s="13"/>
    </row>
    <row r="12" spans="1:16" x14ac:dyDescent="0.2">
      <c r="A12" s="13"/>
      <c r="B12" s="13"/>
      <c r="C12" s="13"/>
      <c r="D12" s="13"/>
      <c r="E12" s="13"/>
      <c r="F12" s="13"/>
      <c r="G12" s="13"/>
      <c r="H12" s="13"/>
      <c r="I12" s="13"/>
      <c r="J12" s="13"/>
      <c r="K12" s="13"/>
      <c r="L12" s="13"/>
      <c r="M12" s="13"/>
      <c r="N12" s="13"/>
      <c r="O12" s="13"/>
    </row>
    <row r="13" spans="1:16" x14ac:dyDescent="0.2">
      <c r="A13" s="13"/>
      <c r="B13" s="13"/>
      <c r="C13" s="13"/>
      <c r="D13" s="13"/>
      <c r="E13" s="13"/>
      <c r="F13" s="13"/>
      <c r="G13" s="13"/>
      <c r="H13" s="13"/>
      <c r="I13" s="13"/>
      <c r="J13" s="13"/>
      <c r="K13" s="13"/>
      <c r="L13" s="13"/>
      <c r="M13" s="13"/>
      <c r="N13" s="13"/>
      <c r="O13" s="13"/>
    </row>
    <row r="14" spans="1:16" x14ac:dyDescent="0.2">
      <c r="A14" s="13"/>
      <c r="B14" s="13"/>
      <c r="C14" s="13"/>
      <c r="D14" s="13"/>
      <c r="E14" s="13"/>
      <c r="F14" s="13"/>
      <c r="G14" s="13"/>
      <c r="H14" s="13"/>
      <c r="I14" s="13"/>
      <c r="J14" s="13"/>
      <c r="K14" s="13"/>
      <c r="L14" s="13"/>
      <c r="M14" s="13"/>
      <c r="N14" s="13"/>
      <c r="O14" s="13"/>
    </row>
    <row r="15" spans="1:16" x14ac:dyDescent="0.2">
      <c r="A15" s="13"/>
      <c r="B15" s="13"/>
      <c r="C15" s="13"/>
      <c r="D15" s="13"/>
      <c r="E15" s="13"/>
      <c r="F15" s="13"/>
      <c r="G15" s="13"/>
      <c r="H15" s="13"/>
      <c r="I15" s="13"/>
      <c r="J15" s="13"/>
      <c r="K15" s="13"/>
      <c r="L15" s="13"/>
      <c r="M15" s="13"/>
      <c r="N15" s="13"/>
      <c r="O15" s="13"/>
    </row>
    <row r="16" spans="1:16" x14ac:dyDescent="0.2">
      <c r="A16" s="13"/>
      <c r="B16" s="13"/>
      <c r="C16" s="13"/>
      <c r="D16" s="13"/>
      <c r="E16" s="13"/>
      <c r="F16" s="13"/>
      <c r="G16" s="13"/>
      <c r="H16" s="13"/>
      <c r="I16" s="13"/>
      <c r="J16" s="13"/>
      <c r="K16" s="13"/>
      <c r="L16" s="13"/>
      <c r="M16" s="13"/>
      <c r="N16" s="13"/>
      <c r="O16" s="13"/>
    </row>
    <row r="17" spans="1:15" x14ac:dyDescent="0.2">
      <c r="A17" s="13"/>
      <c r="B17" s="13"/>
      <c r="C17" s="13"/>
      <c r="D17" s="13"/>
      <c r="E17" s="13"/>
      <c r="F17" s="13"/>
      <c r="G17" s="13"/>
      <c r="H17" s="13"/>
      <c r="I17" s="13"/>
      <c r="J17" s="13"/>
      <c r="K17" s="13"/>
      <c r="L17" s="13"/>
      <c r="M17" s="13"/>
      <c r="N17" s="13"/>
      <c r="O17" s="13"/>
    </row>
    <row r="18" spans="1:15" x14ac:dyDescent="0.2">
      <c r="A18" s="13"/>
      <c r="B18" s="13"/>
      <c r="C18" s="13"/>
      <c r="D18" s="13"/>
      <c r="E18" s="13"/>
      <c r="F18" s="13"/>
      <c r="G18" s="13"/>
      <c r="H18" s="13"/>
      <c r="I18" s="13"/>
      <c r="J18" s="13"/>
      <c r="K18" s="13"/>
      <c r="L18" s="13"/>
      <c r="M18" s="13"/>
      <c r="N18" s="13"/>
      <c r="O18" s="13"/>
    </row>
  </sheetData>
  <mergeCells count="4">
    <mergeCell ref="A6:C6"/>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P18"/>
  <sheetViews>
    <sheetView workbookViewId="0">
      <selection activeCell="J4" sqref="J4:J6"/>
    </sheetView>
  </sheetViews>
  <sheetFormatPr defaultRowHeight="12.75" x14ac:dyDescent="0.2"/>
  <cols>
    <col min="10" max="10" width="9.85546875" bestFit="1" customWidth="1"/>
    <col min="11" max="11" width="14.42578125" bestFit="1" customWidth="1"/>
  </cols>
  <sheetData>
    <row r="1" spans="1:16" ht="15.75" x14ac:dyDescent="0.25">
      <c r="A1" s="4" t="s">
        <v>0</v>
      </c>
      <c r="B1" s="3"/>
      <c r="C1" s="3"/>
      <c r="D1" s="3"/>
      <c r="E1" s="1"/>
      <c r="F1" s="1"/>
      <c r="G1" s="1"/>
      <c r="H1" s="1"/>
      <c r="I1" s="1"/>
    </row>
    <row r="2" spans="1:16" ht="15.75" x14ac:dyDescent="0.25">
      <c r="A2" s="1"/>
    </row>
    <row r="3" spans="1:16" x14ac:dyDescent="0.2">
      <c r="A3" s="130"/>
      <c r="B3" s="130"/>
      <c r="C3" s="130"/>
      <c r="D3" s="104" t="s">
        <v>6</v>
      </c>
      <c r="E3" s="104" t="s">
        <v>7</v>
      </c>
      <c r="F3" s="104" t="s">
        <v>8</v>
      </c>
      <c r="G3" s="104" t="s">
        <v>9</v>
      </c>
      <c r="H3" s="104" t="s">
        <v>10</v>
      </c>
      <c r="I3" s="104" t="s">
        <v>11</v>
      </c>
      <c r="J3" s="104" t="s">
        <v>56</v>
      </c>
      <c r="K3" s="105" t="s">
        <v>33</v>
      </c>
      <c r="L3" s="13"/>
      <c r="M3" s="13"/>
      <c r="N3" s="13"/>
      <c r="O3" s="13"/>
      <c r="P3" s="2"/>
    </row>
    <row r="4" spans="1:16" x14ac:dyDescent="0.2">
      <c r="A4" s="131" t="s">
        <v>58</v>
      </c>
      <c r="B4" s="131"/>
      <c r="C4" s="131"/>
      <c r="D4" s="13">
        <v>16</v>
      </c>
      <c r="E4" s="13">
        <v>8</v>
      </c>
      <c r="F4" s="13">
        <v>10.5</v>
      </c>
      <c r="G4" s="13">
        <v>6</v>
      </c>
      <c r="H4" s="13">
        <v>3</v>
      </c>
      <c r="I4" s="13"/>
      <c r="J4" s="108">
        <f>'Cost Summary'!B13</f>
        <v>24.52282713340394</v>
      </c>
      <c r="K4" s="109">
        <f>SUM(D4:J4)</f>
        <v>68.022827133403936</v>
      </c>
      <c r="L4" s="13"/>
      <c r="M4" s="13"/>
      <c r="N4" s="13"/>
      <c r="O4" s="13"/>
    </row>
    <row r="5" spans="1:16" x14ac:dyDescent="0.2">
      <c r="A5" s="131" t="s">
        <v>59</v>
      </c>
      <c r="B5" s="131"/>
      <c r="C5" s="131"/>
      <c r="D5" s="13">
        <v>16</v>
      </c>
      <c r="E5" s="13">
        <v>5</v>
      </c>
      <c r="F5" s="13">
        <v>7.5</v>
      </c>
      <c r="G5" s="13">
        <v>6</v>
      </c>
      <c r="H5" s="13">
        <v>2.5</v>
      </c>
      <c r="I5" s="13"/>
      <c r="J5" s="108">
        <f>'Cost Summary'!B14</f>
        <v>19.195261429345127</v>
      </c>
      <c r="K5" s="109">
        <f t="shared" ref="K5:K6" si="0">SUM(D5:J5)</f>
        <v>56.195261429345123</v>
      </c>
      <c r="L5" s="13"/>
      <c r="M5" s="13"/>
      <c r="N5" s="13"/>
      <c r="O5" s="13"/>
    </row>
    <row r="6" spans="1:16" x14ac:dyDescent="0.2">
      <c r="A6" s="131" t="s">
        <v>60</v>
      </c>
      <c r="B6" s="131"/>
      <c r="C6" s="131"/>
      <c r="D6" s="13">
        <v>20</v>
      </c>
      <c r="E6" s="13">
        <v>9</v>
      </c>
      <c r="F6" s="13">
        <v>12</v>
      </c>
      <c r="G6" s="13">
        <v>10</v>
      </c>
      <c r="H6" s="13">
        <v>4.5</v>
      </c>
      <c r="I6" s="13"/>
      <c r="J6" s="108">
        <f>'Cost Summary'!B15</f>
        <v>30</v>
      </c>
      <c r="K6" s="109">
        <f t="shared" si="0"/>
        <v>85.5</v>
      </c>
      <c r="L6" s="13"/>
      <c r="M6" s="13"/>
      <c r="N6" s="13"/>
      <c r="O6" s="13"/>
    </row>
    <row r="7" spans="1:16" x14ac:dyDescent="0.2">
      <c r="A7" s="13"/>
      <c r="B7" s="13"/>
      <c r="C7" s="13"/>
      <c r="D7" s="13"/>
      <c r="E7" s="13"/>
      <c r="F7" s="13"/>
      <c r="G7" s="13"/>
      <c r="H7" s="13"/>
      <c r="I7" s="13"/>
      <c r="J7" s="13"/>
      <c r="K7" s="13"/>
      <c r="L7" s="13"/>
      <c r="M7" s="13"/>
      <c r="N7" s="13"/>
      <c r="O7" s="13"/>
    </row>
    <row r="8" spans="1:16" x14ac:dyDescent="0.2">
      <c r="A8" s="13"/>
      <c r="B8" s="13"/>
      <c r="C8" s="13"/>
      <c r="D8" s="13"/>
      <c r="E8" s="13"/>
      <c r="F8" s="13"/>
      <c r="G8" s="13"/>
      <c r="H8" s="13"/>
      <c r="I8" s="13"/>
      <c r="J8" s="13"/>
      <c r="K8" s="13"/>
      <c r="L8" s="13"/>
      <c r="M8" s="13"/>
      <c r="N8" s="13"/>
      <c r="O8" s="13"/>
    </row>
    <row r="9" spans="1:16" x14ac:dyDescent="0.2">
      <c r="A9" s="13"/>
      <c r="B9" s="13"/>
      <c r="C9" s="13"/>
      <c r="D9" s="13"/>
      <c r="E9" s="13"/>
      <c r="F9" s="13"/>
      <c r="G9" s="13"/>
      <c r="H9" s="13"/>
      <c r="I9" s="13"/>
      <c r="J9" s="13"/>
      <c r="K9" s="13"/>
      <c r="L9" s="13"/>
      <c r="M9" s="13"/>
      <c r="N9" s="13"/>
      <c r="O9" s="13"/>
    </row>
    <row r="10" spans="1:16" x14ac:dyDescent="0.2">
      <c r="A10" s="13"/>
      <c r="B10" s="13"/>
      <c r="C10" s="13"/>
      <c r="D10" s="13"/>
      <c r="E10" s="13"/>
      <c r="F10" s="13"/>
      <c r="G10" s="13"/>
      <c r="H10" s="13"/>
      <c r="I10" s="13"/>
      <c r="J10" s="13"/>
      <c r="K10" s="13"/>
      <c r="L10" s="13"/>
      <c r="M10" s="13"/>
      <c r="N10" s="13"/>
      <c r="O10" s="13"/>
    </row>
    <row r="11" spans="1:16" x14ac:dyDescent="0.2">
      <c r="A11" s="13"/>
      <c r="B11" s="13"/>
      <c r="C11" s="13"/>
      <c r="D11" s="13"/>
      <c r="E11" s="13"/>
      <c r="F11" s="13"/>
      <c r="G11" s="13"/>
      <c r="H11" s="13"/>
      <c r="I11" s="13"/>
      <c r="J11" s="13"/>
      <c r="K11" s="13"/>
      <c r="L11" s="13"/>
      <c r="M11" s="13"/>
      <c r="N11" s="13"/>
      <c r="O11" s="13"/>
    </row>
    <row r="12" spans="1:16" x14ac:dyDescent="0.2">
      <c r="A12" s="13"/>
      <c r="B12" s="13"/>
      <c r="C12" s="13"/>
      <c r="D12" s="13"/>
      <c r="E12" s="13"/>
      <c r="F12" s="13"/>
      <c r="G12" s="13"/>
      <c r="H12" s="13"/>
      <c r="I12" s="13"/>
      <c r="J12" s="13"/>
      <c r="K12" s="13"/>
      <c r="L12" s="13"/>
      <c r="M12" s="13"/>
      <c r="N12" s="13"/>
      <c r="O12" s="13"/>
    </row>
    <row r="13" spans="1:16" x14ac:dyDescent="0.2">
      <c r="A13" s="13"/>
      <c r="B13" s="13"/>
      <c r="C13" s="13"/>
      <c r="D13" s="13"/>
      <c r="E13" s="13"/>
      <c r="F13" s="13"/>
      <c r="G13" s="13"/>
      <c r="H13" s="13"/>
      <c r="I13" s="13"/>
      <c r="J13" s="13"/>
      <c r="K13" s="13"/>
      <c r="L13" s="13"/>
      <c r="M13" s="13"/>
      <c r="N13" s="13"/>
      <c r="O13" s="13"/>
    </row>
    <row r="14" spans="1:16" x14ac:dyDescent="0.2">
      <c r="A14" s="13"/>
      <c r="B14" s="13"/>
      <c r="C14" s="13"/>
      <c r="D14" s="13"/>
      <c r="E14" s="13"/>
      <c r="F14" s="13"/>
      <c r="G14" s="13"/>
      <c r="H14" s="13"/>
      <c r="I14" s="13"/>
      <c r="J14" s="13"/>
      <c r="K14" s="13"/>
      <c r="L14" s="13"/>
      <c r="M14" s="13"/>
      <c r="N14" s="13"/>
      <c r="O14" s="13"/>
    </row>
    <row r="15" spans="1:16" x14ac:dyDescent="0.2">
      <c r="A15" s="13"/>
      <c r="B15" s="13"/>
      <c r="C15" s="13"/>
      <c r="D15" s="13"/>
      <c r="E15" s="13"/>
      <c r="F15" s="13"/>
      <c r="G15" s="13"/>
      <c r="H15" s="13"/>
      <c r="I15" s="13"/>
      <c r="J15" s="13"/>
      <c r="K15" s="13"/>
      <c r="L15" s="13"/>
      <c r="M15" s="13"/>
      <c r="N15" s="13"/>
      <c r="O15" s="13"/>
    </row>
    <row r="16" spans="1:16" x14ac:dyDescent="0.2">
      <c r="A16" s="13"/>
      <c r="B16" s="13"/>
      <c r="C16" s="13"/>
      <c r="D16" s="13"/>
      <c r="E16" s="13"/>
      <c r="F16" s="13"/>
      <c r="G16" s="13"/>
      <c r="H16" s="13"/>
      <c r="I16" s="13"/>
      <c r="J16" s="13"/>
      <c r="K16" s="13"/>
      <c r="L16" s="13"/>
      <c r="M16" s="13"/>
      <c r="N16" s="13"/>
      <c r="O16" s="13"/>
    </row>
    <row r="17" spans="1:15" x14ac:dyDescent="0.2">
      <c r="A17" s="13"/>
      <c r="B17" s="13"/>
      <c r="C17" s="13"/>
      <c r="D17" s="13"/>
      <c r="E17" s="13"/>
      <c r="F17" s="13"/>
      <c r="G17" s="13"/>
      <c r="H17" s="13"/>
      <c r="I17" s="13"/>
      <c r="J17" s="13"/>
      <c r="K17" s="13"/>
      <c r="L17" s="13"/>
      <c r="M17" s="13"/>
      <c r="N17" s="13"/>
      <c r="O17" s="13"/>
    </row>
    <row r="18" spans="1:15" x14ac:dyDescent="0.2">
      <c r="A18" s="13"/>
      <c r="B18" s="13"/>
      <c r="C18" s="13"/>
      <c r="D18" s="13"/>
      <c r="E18" s="13"/>
      <c r="F18" s="13"/>
      <c r="G18" s="13"/>
      <c r="H18" s="13"/>
      <c r="I18" s="13"/>
      <c r="J18" s="13"/>
      <c r="K18" s="13"/>
      <c r="L18" s="13"/>
      <c r="M18" s="13"/>
      <c r="N18" s="13"/>
      <c r="O18" s="13"/>
    </row>
  </sheetData>
  <mergeCells count="4">
    <mergeCell ref="A6:C6"/>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P18"/>
  <sheetViews>
    <sheetView workbookViewId="0">
      <selection activeCell="J4" sqref="J4:J6"/>
    </sheetView>
  </sheetViews>
  <sheetFormatPr defaultRowHeight="12.75" x14ac:dyDescent="0.2"/>
  <cols>
    <col min="10" max="10" width="9.85546875" bestFit="1" customWidth="1"/>
    <col min="11" max="11" width="14.42578125" bestFit="1" customWidth="1"/>
  </cols>
  <sheetData>
    <row r="1" spans="1:16" ht="15.75" x14ac:dyDescent="0.25">
      <c r="A1" s="4" t="s">
        <v>0</v>
      </c>
      <c r="B1" s="3"/>
      <c r="C1" s="3"/>
      <c r="D1" s="3"/>
      <c r="E1" s="1"/>
      <c r="F1" s="1"/>
      <c r="G1" s="1"/>
      <c r="H1" s="1"/>
      <c r="I1" s="1"/>
    </row>
    <row r="2" spans="1:16" ht="15.75" x14ac:dyDescent="0.25">
      <c r="A2" s="1"/>
    </row>
    <row r="3" spans="1:16" x14ac:dyDescent="0.2">
      <c r="A3" s="130"/>
      <c r="B3" s="130"/>
      <c r="C3" s="130"/>
      <c r="D3" s="104" t="s">
        <v>6</v>
      </c>
      <c r="E3" s="104" t="s">
        <v>7</v>
      </c>
      <c r="F3" s="104" t="s">
        <v>8</v>
      </c>
      <c r="G3" s="104" t="s">
        <v>9</v>
      </c>
      <c r="H3" s="104" t="s">
        <v>10</v>
      </c>
      <c r="I3" s="104" t="s">
        <v>11</v>
      </c>
      <c r="J3" s="104" t="s">
        <v>56</v>
      </c>
      <c r="K3" s="105" t="s">
        <v>33</v>
      </c>
      <c r="L3" s="13"/>
      <c r="M3" s="13"/>
      <c r="N3" s="13"/>
      <c r="O3" s="13"/>
      <c r="P3" s="2"/>
    </row>
    <row r="4" spans="1:16" x14ac:dyDescent="0.2">
      <c r="A4" s="131" t="s">
        <v>58</v>
      </c>
      <c r="B4" s="131"/>
      <c r="C4" s="131"/>
      <c r="D4" s="13">
        <v>18</v>
      </c>
      <c r="E4" s="13">
        <v>8</v>
      </c>
      <c r="F4" s="13">
        <v>12</v>
      </c>
      <c r="G4" s="13">
        <v>8</v>
      </c>
      <c r="H4" s="13">
        <v>5</v>
      </c>
      <c r="I4" s="13"/>
      <c r="J4" s="108">
        <f>'Cost Summary'!B13</f>
        <v>24.52282713340394</v>
      </c>
      <c r="K4" s="109">
        <f>SUM(D4:J4)</f>
        <v>75.522827133403936</v>
      </c>
      <c r="L4" s="13"/>
      <c r="M4" s="13"/>
      <c r="N4" s="13"/>
      <c r="O4" s="13"/>
    </row>
    <row r="5" spans="1:16" x14ac:dyDescent="0.2">
      <c r="A5" s="131" t="s">
        <v>59</v>
      </c>
      <c r="B5" s="131"/>
      <c r="C5" s="131"/>
      <c r="D5" s="13">
        <v>16</v>
      </c>
      <c r="E5" s="13">
        <v>8</v>
      </c>
      <c r="F5" s="13">
        <v>12</v>
      </c>
      <c r="G5" s="13">
        <v>8</v>
      </c>
      <c r="H5" s="13">
        <v>4</v>
      </c>
      <c r="I5" s="13"/>
      <c r="J5" s="108">
        <f>'Cost Summary'!B14</f>
        <v>19.195261429345127</v>
      </c>
      <c r="K5" s="109">
        <f t="shared" ref="K5:K6" si="0">SUM(D5:J5)</f>
        <v>67.195261429345123</v>
      </c>
      <c r="L5" s="13"/>
      <c r="M5" s="13"/>
      <c r="N5" s="13"/>
      <c r="O5" s="13"/>
    </row>
    <row r="6" spans="1:16" x14ac:dyDescent="0.2">
      <c r="A6" s="131" t="s">
        <v>60</v>
      </c>
      <c r="B6" s="131"/>
      <c r="C6" s="131"/>
      <c r="D6" s="13">
        <v>18</v>
      </c>
      <c r="E6" s="13">
        <v>8</v>
      </c>
      <c r="F6" s="13">
        <v>13.5</v>
      </c>
      <c r="G6" s="13">
        <v>9</v>
      </c>
      <c r="H6" s="13">
        <v>5</v>
      </c>
      <c r="I6" s="13"/>
      <c r="J6" s="108">
        <f>'Cost Summary'!B15</f>
        <v>30</v>
      </c>
      <c r="K6" s="109">
        <f t="shared" si="0"/>
        <v>83.5</v>
      </c>
      <c r="L6" s="13"/>
      <c r="M6" s="13"/>
      <c r="N6" s="13"/>
      <c r="O6" s="13"/>
    </row>
    <row r="7" spans="1:16" x14ac:dyDescent="0.2">
      <c r="A7" s="13"/>
      <c r="B7" s="13"/>
      <c r="C7" s="13"/>
      <c r="D7" s="13"/>
      <c r="E7" s="13"/>
      <c r="F7" s="13"/>
      <c r="G7" s="13"/>
      <c r="H7" s="13"/>
      <c r="I7" s="13"/>
      <c r="J7" s="13"/>
      <c r="K7" s="13"/>
      <c r="L7" s="13"/>
      <c r="M7" s="13"/>
      <c r="N7" s="13"/>
      <c r="O7" s="13"/>
    </row>
    <row r="8" spans="1:16" x14ac:dyDescent="0.2">
      <c r="A8" s="13"/>
      <c r="B8" s="13"/>
      <c r="C8" s="13"/>
      <c r="D8" s="13"/>
      <c r="E8" s="13"/>
      <c r="F8" s="13"/>
      <c r="G8" s="13"/>
      <c r="H8" s="13"/>
      <c r="I8" s="13"/>
      <c r="J8" s="13"/>
      <c r="K8" s="13"/>
      <c r="L8" s="13"/>
      <c r="M8" s="13"/>
      <c r="N8" s="13"/>
      <c r="O8" s="13"/>
    </row>
    <row r="9" spans="1:16" x14ac:dyDescent="0.2">
      <c r="A9" s="13"/>
      <c r="B9" s="13"/>
      <c r="C9" s="13"/>
      <c r="D9" s="13"/>
      <c r="E9" s="13"/>
      <c r="F9" s="13"/>
      <c r="G9" s="13"/>
      <c r="H9" s="13"/>
      <c r="I9" s="13"/>
      <c r="J9" s="13"/>
      <c r="K9" s="13"/>
      <c r="L9" s="13"/>
      <c r="M9" s="13"/>
      <c r="N9" s="13"/>
      <c r="O9" s="13"/>
    </row>
    <row r="10" spans="1:16" x14ac:dyDescent="0.2">
      <c r="A10" s="13"/>
      <c r="B10" s="13"/>
      <c r="C10" s="13"/>
      <c r="D10" s="13"/>
      <c r="E10" s="13"/>
      <c r="F10" s="13"/>
      <c r="G10" s="13"/>
      <c r="H10" s="13"/>
      <c r="I10" s="13"/>
      <c r="J10" s="13"/>
      <c r="K10" s="13"/>
      <c r="L10" s="13"/>
      <c r="M10" s="13"/>
      <c r="N10" s="13"/>
      <c r="O10" s="13"/>
    </row>
    <row r="11" spans="1:16" x14ac:dyDescent="0.2">
      <c r="A11" s="13"/>
      <c r="B11" s="13"/>
      <c r="C11" s="13"/>
      <c r="D11" s="13"/>
      <c r="E11" s="13"/>
      <c r="F11" s="13"/>
      <c r="G11" s="13"/>
      <c r="H11" s="13"/>
      <c r="I11" s="13"/>
      <c r="J11" s="13"/>
      <c r="K11" s="13"/>
      <c r="L11" s="13"/>
      <c r="M11" s="13"/>
      <c r="N11" s="13"/>
      <c r="O11" s="13"/>
    </row>
    <row r="12" spans="1:16" x14ac:dyDescent="0.2">
      <c r="A12" s="13"/>
      <c r="B12" s="13"/>
      <c r="C12" s="13"/>
      <c r="D12" s="13"/>
      <c r="E12" s="13"/>
      <c r="F12" s="13"/>
      <c r="G12" s="13"/>
      <c r="H12" s="13"/>
      <c r="I12" s="13"/>
      <c r="J12" s="13"/>
      <c r="K12" s="13"/>
      <c r="L12" s="13"/>
      <c r="M12" s="13"/>
      <c r="N12" s="13"/>
      <c r="O12" s="13"/>
    </row>
    <row r="13" spans="1:16" x14ac:dyDescent="0.2">
      <c r="A13" s="13"/>
      <c r="B13" s="13"/>
      <c r="C13" s="13"/>
      <c r="D13" s="13"/>
      <c r="E13" s="13"/>
      <c r="F13" s="13"/>
      <c r="G13" s="13"/>
      <c r="H13" s="13"/>
      <c r="I13" s="13"/>
      <c r="J13" s="13"/>
      <c r="K13" s="13"/>
      <c r="L13" s="13"/>
      <c r="M13" s="13"/>
      <c r="N13" s="13"/>
      <c r="O13" s="13"/>
    </row>
    <row r="14" spans="1:16" x14ac:dyDescent="0.2">
      <c r="A14" s="13"/>
      <c r="B14" s="13"/>
      <c r="C14" s="13"/>
      <c r="D14" s="13"/>
      <c r="E14" s="13"/>
      <c r="F14" s="13"/>
      <c r="G14" s="13"/>
      <c r="H14" s="13"/>
      <c r="I14" s="13"/>
      <c r="J14" s="13"/>
      <c r="K14" s="13"/>
      <c r="L14" s="13"/>
      <c r="M14" s="13"/>
      <c r="N14" s="13"/>
      <c r="O14" s="13"/>
    </row>
    <row r="15" spans="1:16" x14ac:dyDescent="0.2">
      <c r="A15" s="13"/>
      <c r="B15" s="13"/>
      <c r="C15" s="13"/>
      <c r="D15" s="13"/>
      <c r="E15" s="13"/>
      <c r="F15" s="13"/>
      <c r="G15" s="13"/>
      <c r="H15" s="13"/>
      <c r="I15" s="13"/>
      <c r="J15" s="13"/>
      <c r="K15" s="13"/>
      <c r="L15" s="13"/>
      <c r="M15" s="13"/>
      <c r="N15" s="13"/>
      <c r="O15" s="13"/>
    </row>
    <row r="16" spans="1:16" x14ac:dyDescent="0.2">
      <c r="A16" s="13"/>
      <c r="B16" s="13"/>
      <c r="C16" s="13"/>
      <c r="D16" s="13"/>
      <c r="E16" s="13"/>
      <c r="F16" s="13"/>
      <c r="G16" s="13"/>
      <c r="H16" s="13"/>
      <c r="I16" s="13"/>
      <c r="J16" s="13"/>
      <c r="K16" s="13"/>
      <c r="L16" s="13"/>
      <c r="M16" s="13"/>
      <c r="N16" s="13"/>
      <c r="O16" s="13"/>
    </row>
    <row r="17" spans="1:15" x14ac:dyDescent="0.2">
      <c r="A17" s="13"/>
      <c r="B17" s="13"/>
      <c r="C17" s="13"/>
      <c r="D17" s="13"/>
      <c r="E17" s="13"/>
      <c r="F17" s="13"/>
      <c r="G17" s="13"/>
      <c r="H17" s="13"/>
      <c r="I17" s="13"/>
      <c r="J17" s="13"/>
      <c r="K17" s="13"/>
      <c r="L17" s="13"/>
      <c r="M17" s="13"/>
      <c r="N17" s="13"/>
      <c r="O17" s="13"/>
    </row>
    <row r="18" spans="1:15" x14ac:dyDescent="0.2">
      <c r="A18" s="13"/>
      <c r="B18" s="13"/>
      <c r="C18" s="13"/>
      <c r="D18" s="13"/>
      <c r="E18" s="13"/>
      <c r="F18" s="13"/>
      <c r="G18" s="13"/>
      <c r="H18" s="13"/>
      <c r="I18" s="13"/>
      <c r="J18" s="13"/>
      <c r="K18" s="13"/>
      <c r="L18" s="13"/>
      <c r="M18" s="13"/>
      <c r="N18" s="13"/>
      <c r="O18" s="13"/>
    </row>
  </sheetData>
  <mergeCells count="4">
    <mergeCell ref="A6:C6"/>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P18"/>
  <sheetViews>
    <sheetView workbookViewId="0">
      <selection activeCell="K24" sqref="K24"/>
    </sheetView>
  </sheetViews>
  <sheetFormatPr defaultColWidth="9.140625" defaultRowHeight="12.75" x14ac:dyDescent="0.2"/>
  <cols>
    <col min="10" max="10" width="9.85546875" bestFit="1" customWidth="1"/>
    <col min="11" max="11" width="14.42578125" bestFit="1" customWidth="1"/>
  </cols>
  <sheetData>
    <row r="1" spans="1:16" ht="15.75" x14ac:dyDescent="0.25">
      <c r="A1" s="4" t="s">
        <v>0</v>
      </c>
      <c r="B1" s="3"/>
      <c r="C1" s="3"/>
      <c r="D1" s="3"/>
      <c r="E1" s="1"/>
      <c r="F1" s="1"/>
      <c r="G1" s="1"/>
      <c r="H1" s="1"/>
      <c r="I1" s="1"/>
    </row>
    <row r="2" spans="1:16" ht="15.75" x14ac:dyDescent="0.25">
      <c r="A2" s="1"/>
    </row>
    <row r="3" spans="1:16" x14ac:dyDescent="0.2">
      <c r="A3" s="130"/>
      <c r="B3" s="130"/>
      <c r="C3" s="130"/>
      <c r="D3" s="104" t="s">
        <v>6</v>
      </c>
      <c r="E3" s="104" t="s">
        <v>7</v>
      </c>
      <c r="F3" s="104" t="s">
        <v>8</v>
      </c>
      <c r="G3" s="104" t="s">
        <v>9</v>
      </c>
      <c r="H3" s="104" t="s">
        <v>10</v>
      </c>
      <c r="I3" s="104" t="s">
        <v>11</v>
      </c>
      <c r="J3" s="104" t="s">
        <v>56</v>
      </c>
      <c r="K3" s="105" t="s">
        <v>33</v>
      </c>
      <c r="L3" s="13"/>
      <c r="M3" s="13"/>
      <c r="N3" s="13"/>
      <c r="O3" s="13"/>
      <c r="P3" s="2"/>
    </row>
    <row r="4" spans="1:16" x14ac:dyDescent="0.2">
      <c r="A4" s="131" t="s">
        <v>58</v>
      </c>
      <c r="B4" s="131"/>
      <c r="C4" s="131"/>
      <c r="D4" s="13">
        <v>16</v>
      </c>
      <c r="E4" s="13">
        <v>7</v>
      </c>
      <c r="F4" s="13">
        <v>10.5</v>
      </c>
      <c r="G4" s="13">
        <v>7</v>
      </c>
      <c r="H4" s="13">
        <v>4</v>
      </c>
      <c r="I4" s="13"/>
      <c r="J4" s="108">
        <f>'Cost Summary'!B13</f>
        <v>24.52282713340394</v>
      </c>
      <c r="K4" s="109">
        <f>SUM(D4:J4)</f>
        <v>69.022827133403936</v>
      </c>
      <c r="L4" s="13"/>
      <c r="M4" s="13"/>
      <c r="N4" s="13"/>
      <c r="O4" s="13"/>
    </row>
    <row r="5" spans="1:16" x14ac:dyDescent="0.2">
      <c r="A5" s="131" t="s">
        <v>59</v>
      </c>
      <c r="B5" s="131"/>
      <c r="C5" s="131"/>
      <c r="D5" s="13">
        <v>10</v>
      </c>
      <c r="E5" s="13">
        <v>5</v>
      </c>
      <c r="F5" s="13">
        <v>7.5</v>
      </c>
      <c r="G5" s="13">
        <v>5</v>
      </c>
      <c r="H5" s="13">
        <v>2.5</v>
      </c>
      <c r="I5" s="13"/>
      <c r="J5" s="108">
        <f>'Cost Summary'!B14</f>
        <v>19.195261429345127</v>
      </c>
      <c r="K5" s="109">
        <f t="shared" ref="K5:K6" si="0">SUM(D5:J5)</f>
        <v>49.195261429345123</v>
      </c>
      <c r="L5" s="13"/>
      <c r="M5" s="13"/>
      <c r="N5" s="13"/>
      <c r="O5" s="13"/>
    </row>
    <row r="6" spans="1:16" x14ac:dyDescent="0.2">
      <c r="A6" s="131" t="s">
        <v>60</v>
      </c>
      <c r="B6" s="131"/>
      <c r="C6" s="131"/>
      <c r="D6" s="13">
        <v>16</v>
      </c>
      <c r="E6" s="13">
        <v>8</v>
      </c>
      <c r="F6" s="13">
        <v>12</v>
      </c>
      <c r="G6" s="13">
        <v>8</v>
      </c>
      <c r="H6" s="13">
        <v>4</v>
      </c>
      <c r="I6" s="13"/>
      <c r="J6" s="108">
        <f>'Cost Summary'!B15</f>
        <v>30</v>
      </c>
      <c r="K6" s="109">
        <f t="shared" si="0"/>
        <v>78</v>
      </c>
      <c r="L6" s="13"/>
      <c r="M6" s="13"/>
      <c r="N6" s="13"/>
      <c r="O6" s="13"/>
    </row>
    <row r="7" spans="1:16" x14ac:dyDescent="0.2">
      <c r="A7" s="13"/>
      <c r="B7" s="13"/>
      <c r="C7" s="13"/>
      <c r="D7" s="13"/>
      <c r="E7" s="13"/>
      <c r="F7" s="13"/>
      <c r="G7" s="13"/>
      <c r="H7" s="13"/>
      <c r="I7" s="13"/>
      <c r="J7" s="13"/>
      <c r="K7" s="13"/>
      <c r="L7" s="13"/>
      <c r="M7" s="13"/>
      <c r="N7" s="13"/>
      <c r="O7" s="13"/>
    </row>
    <row r="8" spans="1:16" x14ac:dyDescent="0.2">
      <c r="A8" s="13"/>
      <c r="B8" s="13"/>
      <c r="C8" s="13"/>
      <c r="D8" s="13"/>
      <c r="E8" s="13"/>
      <c r="F8" s="13"/>
      <c r="G8" s="13"/>
      <c r="H8" s="13"/>
      <c r="I8" s="13"/>
      <c r="J8" s="13"/>
      <c r="K8" s="13"/>
      <c r="L8" s="13"/>
      <c r="M8" s="13"/>
      <c r="N8" s="13"/>
      <c r="O8" s="13"/>
    </row>
    <row r="9" spans="1:16" x14ac:dyDescent="0.2">
      <c r="A9" s="13"/>
      <c r="B9" s="13"/>
      <c r="C9" s="13"/>
      <c r="D9" s="13"/>
      <c r="E9" s="13"/>
      <c r="F9" s="13"/>
      <c r="G9" s="13"/>
      <c r="H9" s="13"/>
      <c r="I9" s="13"/>
      <c r="J9" s="13"/>
      <c r="K9" s="13"/>
      <c r="L9" s="13"/>
      <c r="M9" s="13"/>
      <c r="N9" s="13"/>
      <c r="O9" s="13"/>
    </row>
    <row r="10" spans="1:16" x14ac:dyDescent="0.2">
      <c r="A10" s="13"/>
      <c r="B10" s="13"/>
      <c r="C10" s="13"/>
      <c r="D10" s="13"/>
      <c r="E10" s="13"/>
      <c r="F10" s="13"/>
      <c r="G10" s="13"/>
      <c r="H10" s="13"/>
      <c r="I10" s="13"/>
      <c r="J10" s="13"/>
      <c r="K10" s="13"/>
      <c r="L10" s="13"/>
      <c r="M10" s="13"/>
      <c r="N10" s="13"/>
      <c r="O10" s="13"/>
    </row>
    <row r="11" spans="1:16" x14ac:dyDescent="0.2">
      <c r="A11" s="13"/>
      <c r="B11" s="13"/>
      <c r="C11" s="13"/>
      <c r="D11" s="13"/>
      <c r="E11" s="13"/>
      <c r="F11" s="13"/>
      <c r="G11" s="13"/>
      <c r="H11" s="13"/>
      <c r="I11" s="13"/>
      <c r="J11" s="13"/>
      <c r="K11" s="13"/>
      <c r="L11" s="13"/>
      <c r="M11" s="13"/>
      <c r="N11" s="13"/>
      <c r="O11" s="13"/>
    </row>
    <row r="12" spans="1:16" x14ac:dyDescent="0.2">
      <c r="A12" s="13"/>
      <c r="B12" s="13"/>
      <c r="C12" s="13"/>
      <c r="D12" s="13"/>
      <c r="E12" s="13"/>
      <c r="F12" s="13"/>
      <c r="G12" s="13"/>
      <c r="H12" s="13"/>
      <c r="I12" s="13"/>
      <c r="J12" s="13"/>
      <c r="K12" s="13"/>
      <c r="L12" s="13"/>
      <c r="M12" s="13"/>
      <c r="N12" s="13"/>
      <c r="O12" s="13"/>
    </row>
    <row r="13" spans="1:16" x14ac:dyDescent="0.2">
      <c r="A13" s="13"/>
      <c r="B13" s="13"/>
      <c r="C13" s="13"/>
      <c r="D13" s="13"/>
      <c r="E13" s="13"/>
      <c r="F13" s="13"/>
      <c r="G13" s="13"/>
      <c r="H13" s="13"/>
      <c r="I13" s="13"/>
      <c r="J13" s="13"/>
      <c r="K13" s="13"/>
      <c r="L13" s="13"/>
      <c r="M13" s="13"/>
      <c r="N13" s="13"/>
      <c r="O13" s="13"/>
    </row>
    <row r="14" spans="1:16" x14ac:dyDescent="0.2">
      <c r="A14" s="13"/>
      <c r="B14" s="13"/>
      <c r="C14" s="13"/>
      <c r="D14" s="13"/>
      <c r="E14" s="13"/>
      <c r="F14" s="13"/>
      <c r="G14" s="13"/>
      <c r="H14" s="13"/>
      <c r="I14" s="13"/>
      <c r="J14" s="13"/>
      <c r="K14" s="13"/>
      <c r="L14" s="13"/>
      <c r="M14" s="13"/>
      <c r="N14" s="13"/>
      <c r="O14" s="13"/>
    </row>
    <row r="15" spans="1:16" x14ac:dyDescent="0.2">
      <c r="A15" s="13"/>
      <c r="B15" s="13"/>
      <c r="C15" s="13"/>
      <c r="D15" s="13"/>
      <c r="E15" s="13"/>
      <c r="F15" s="13"/>
      <c r="G15" s="13"/>
      <c r="H15" s="13"/>
      <c r="I15" s="13"/>
      <c r="J15" s="13"/>
      <c r="K15" s="13"/>
      <c r="L15" s="13"/>
      <c r="M15" s="13"/>
      <c r="N15" s="13"/>
      <c r="O15" s="13"/>
    </row>
    <row r="16" spans="1:16" x14ac:dyDescent="0.2">
      <c r="A16" s="13"/>
      <c r="B16" s="13"/>
      <c r="C16" s="13"/>
      <c r="D16" s="13"/>
      <c r="E16" s="13"/>
      <c r="F16" s="13"/>
      <c r="G16" s="13"/>
      <c r="H16" s="13"/>
      <c r="I16" s="13"/>
      <c r="J16" s="13"/>
      <c r="K16" s="13"/>
      <c r="L16" s="13"/>
      <c r="M16" s="13"/>
      <c r="N16" s="13"/>
      <c r="O16" s="13"/>
    </row>
    <row r="17" spans="1:15" x14ac:dyDescent="0.2">
      <c r="A17" s="13"/>
      <c r="B17" s="13"/>
      <c r="C17" s="13"/>
      <c r="D17" s="13"/>
      <c r="E17" s="13"/>
      <c r="F17" s="13"/>
      <c r="G17" s="13"/>
      <c r="H17" s="13"/>
      <c r="I17" s="13"/>
      <c r="J17" s="13"/>
      <c r="K17" s="13"/>
      <c r="L17" s="13"/>
      <c r="M17" s="13"/>
      <c r="N17" s="13"/>
      <c r="O17" s="13"/>
    </row>
    <row r="18" spans="1:15" x14ac:dyDescent="0.2">
      <c r="A18" s="13"/>
      <c r="B18" s="13"/>
      <c r="C18" s="13"/>
      <c r="D18" s="13"/>
      <c r="E18" s="13"/>
      <c r="F18" s="13"/>
      <c r="G18" s="13"/>
      <c r="H18" s="13"/>
      <c r="I18" s="13"/>
      <c r="J18" s="13"/>
      <c r="K18" s="13"/>
      <c r="L18" s="13"/>
      <c r="M18" s="13"/>
      <c r="N18" s="13"/>
      <c r="O18" s="13"/>
    </row>
  </sheetData>
  <mergeCells count="4">
    <mergeCell ref="A3:C3"/>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71FD9-69B3-4877-8EE1-55470A164DB9}">
  <sheetPr>
    <tabColor rgb="FF00B050"/>
  </sheetPr>
  <dimension ref="A1:P18"/>
  <sheetViews>
    <sheetView workbookViewId="0">
      <selection activeCell="J4" sqref="J4:J6"/>
    </sheetView>
  </sheetViews>
  <sheetFormatPr defaultColWidth="9.140625" defaultRowHeight="12.75" x14ac:dyDescent="0.2"/>
  <cols>
    <col min="10" max="10" width="9.85546875" bestFit="1" customWidth="1"/>
    <col min="11" max="11" width="14.42578125" bestFit="1" customWidth="1"/>
  </cols>
  <sheetData>
    <row r="1" spans="1:16" ht="15.75" x14ac:dyDescent="0.25">
      <c r="A1" s="4" t="s">
        <v>0</v>
      </c>
      <c r="B1" s="3"/>
      <c r="C1" s="3"/>
      <c r="D1" s="3"/>
      <c r="E1" s="1"/>
      <c r="F1" s="1"/>
      <c r="G1" s="1"/>
      <c r="H1" s="1"/>
      <c r="I1" s="1"/>
    </row>
    <row r="2" spans="1:16" ht="15.75" x14ac:dyDescent="0.25">
      <c r="A2" s="1"/>
    </row>
    <row r="3" spans="1:16" x14ac:dyDescent="0.2">
      <c r="A3" s="130"/>
      <c r="B3" s="130"/>
      <c r="C3" s="130"/>
      <c r="D3" s="104" t="s">
        <v>6</v>
      </c>
      <c r="E3" s="104" t="s">
        <v>7</v>
      </c>
      <c r="F3" s="104" t="s">
        <v>8</v>
      </c>
      <c r="G3" s="104" t="s">
        <v>9</v>
      </c>
      <c r="H3" s="104" t="s">
        <v>10</v>
      </c>
      <c r="I3" s="104" t="s">
        <v>11</v>
      </c>
      <c r="J3" s="104" t="s">
        <v>56</v>
      </c>
      <c r="K3" s="105" t="s">
        <v>33</v>
      </c>
      <c r="L3" s="13"/>
      <c r="M3" s="13"/>
      <c r="N3" s="13"/>
      <c r="O3" s="13"/>
      <c r="P3" s="2"/>
    </row>
    <row r="4" spans="1:16" x14ac:dyDescent="0.2">
      <c r="A4" s="131" t="s">
        <v>58</v>
      </c>
      <c r="B4" s="131"/>
      <c r="C4" s="131"/>
      <c r="D4" s="13">
        <v>20</v>
      </c>
      <c r="E4" s="13">
        <v>10</v>
      </c>
      <c r="F4" s="13">
        <v>15</v>
      </c>
      <c r="G4" s="13">
        <v>8</v>
      </c>
      <c r="H4" s="13">
        <v>4</v>
      </c>
      <c r="I4" s="13"/>
      <c r="J4" s="108">
        <f>'Cost Summary'!B13</f>
        <v>24.52282713340394</v>
      </c>
      <c r="K4" s="109">
        <f>SUM(D4:J4)</f>
        <v>81.522827133403936</v>
      </c>
      <c r="L4" s="13"/>
      <c r="M4" s="13"/>
      <c r="N4" s="13"/>
      <c r="O4" s="13"/>
    </row>
    <row r="5" spans="1:16" x14ac:dyDescent="0.2">
      <c r="A5" s="131" t="s">
        <v>59</v>
      </c>
      <c r="B5" s="131"/>
      <c r="C5" s="131"/>
      <c r="D5" s="13">
        <v>8</v>
      </c>
      <c r="E5" s="13">
        <v>4</v>
      </c>
      <c r="F5" s="13">
        <v>9</v>
      </c>
      <c r="G5" s="13">
        <v>6</v>
      </c>
      <c r="H5" s="13">
        <v>2</v>
      </c>
      <c r="I5" s="13"/>
      <c r="J5" s="108">
        <f>'Cost Summary'!B14</f>
        <v>19.195261429345127</v>
      </c>
      <c r="K5" s="109">
        <f t="shared" ref="K5:K6" si="0">SUM(D5:J5)</f>
        <v>48.195261429345123</v>
      </c>
      <c r="L5" s="13"/>
      <c r="M5" s="13"/>
      <c r="N5" s="13"/>
      <c r="O5" s="13"/>
    </row>
    <row r="6" spans="1:16" x14ac:dyDescent="0.2">
      <c r="A6" s="131" t="s">
        <v>60</v>
      </c>
      <c r="B6" s="131"/>
      <c r="C6" s="131"/>
      <c r="D6" s="13">
        <v>20</v>
      </c>
      <c r="E6" s="13">
        <v>10</v>
      </c>
      <c r="F6" s="13">
        <v>15</v>
      </c>
      <c r="G6" s="13">
        <v>10</v>
      </c>
      <c r="H6" s="13">
        <v>5</v>
      </c>
      <c r="I6" s="13"/>
      <c r="J6" s="108">
        <f>'Cost Summary'!B15</f>
        <v>30</v>
      </c>
      <c r="K6" s="109">
        <f t="shared" si="0"/>
        <v>90</v>
      </c>
      <c r="L6" s="13"/>
      <c r="M6" s="13"/>
      <c r="N6" s="13"/>
      <c r="O6" s="13"/>
    </row>
    <row r="7" spans="1:16" x14ac:dyDescent="0.2">
      <c r="A7" s="13"/>
      <c r="B7" s="13"/>
      <c r="C7" s="13"/>
      <c r="D7" s="13"/>
      <c r="E7" s="13"/>
      <c r="F7" s="13"/>
      <c r="G7" s="13"/>
      <c r="H7" s="13"/>
      <c r="I7" s="13"/>
      <c r="J7" s="13"/>
      <c r="K7" s="13"/>
      <c r="L7" s="13"/>
      <c r="M7" s="13"/>
      <c r="N7" s="13"/>
      <c r="O7" s="13"/>
    </row>
    <row r="8" spans="1:16" x14ac:dyDescent="0.2">
      <c r="A8" s="13"/>
      <c r="B8" s="13"/>
      <c r="C8" s="13"/>
      <c r="D8" s="13"/>
      <c r="E8" s="13"/>
      <c r="F8" s="13"/>
      <c r="G8" s="13"/>
      <c r="H8" s="13"/>
      <c r="I8" s="13"/>
      <c r="J8" s="13"/>
      <c r="K8" s="13"/>
      <c r="L8" s="13"/>
      <c r="M8" s="13"/>
      <c r="N8" s="13"/>
      <c r="O8" s="13"/>
    </row>
    <row r="9" spans="1:16" x14ac:dyDescent="0.2">
      <c r="A9" s="13"/>
      <c r="B9" s="13"/>
      <c r="C9" s="13"/>
      <c r="D9" s="13"/>
      <c r="E9" s="13"/>
      <c r="F9" s="13"/>
      <c r="G9" s="13"/>
      <c r="H9" s="13"/>
      <c r="I9" s="13"/>
      <c r="J9" s="13"/>
      <c r="K9" s="13"/>
      <c r="L9" s="13"/>
      <c r="M9" s="13"/>
      <c r="N9" s="13"/>
      <c r="O9" s="13"/>
    </row>
    <row r="10" spans="1:16" x14ac:dyDescent="0.2">
      <c r="A10" s="13"/>
      <c r="B10" s="13"/>
      <c r="C10" s="13"/>
      <c r="D10" s="13"/>
      <c r="E10" s="13"/>
      <c r="F10" s="13"/>
      <c r="G10" s="13"/>
      <c r="H10" s="13"/>
      <c r="I10" s="13"/>
      <c r="J10" s="13"/>
      <c r="K10" s="13"/>
      <c r="L10" s="13"/>
      <c r="M10" s="13"/>
      <c r="N10" s="13"/>
      <c r="O10" s="13"/>
    </row>
    <row r="11" spans="1:16" x14ac:dyDescent="0.2">
      <c r="A11" s="13"/>
      <c r="B11" s="13"/>
      <c r="C11" s="13"/>
      <c r="D11" s="13"/>
      <c r="E11" s="13"/>
      <c r="F11" s="13"/>
      <c r="G11" s="13"/>
      <c r="H11" s="13"/>
      <c r="I11" s="13"/>
      <c r="J11" s="13"/>
      <c r="K11" s="13"/>
      <c r="L11" s="13"/>
      <c r="M11" s="13"/>
      <c r="N11" s="13"/>
      <c r="O11" s="13"/>
    </row>
    <row r="12" spans="1:16" x14ac:dyDescent="0.2">
      <c r="A12" s="13"/>
      <c r="B12" s="13"/>
      <c r="C12" s="13"/>
      <c r="D12" s="13"/>
      <c r="E12" s="13"/>
      <c r="F12" s="13"/>
      <c r="G12" s="13"/>
      <c r="H12" s="13"/>
      <c r="I12" s="13"/>
      <c r="J12" s="13"/>
      <c r="K12" s="13"/>
      <c r="L12" s="13"/>
      <c r="M12" s="13"/>
      <c r="N12" s="13"/>
      <c r="O12" s="13"/>
    </row>
    <row r="13" spans="1:16" x14ac:dyDescent="0.2">
      <c r="A13" s="13"/>
      <c r="B13" s="13"/>
      <c r="C13" s="13"/>
      <c r="D13" s="13"/>
      <c r="E13" s="13"/>
      <c r="F13" s="13"/>
      <c r="G13" s="13"/>
      <c r="H13" s="13"/>
      <c r="I13" s="13"/>
      <c r="J13" s="13"/>
      <c r="K13" s="13"/>
      <c r="L13" s="13"/>
      <c r="M13" s="13"/>
      <c r="N13" s="13"/>
      <c r="O13" s="13"/>
    </row>
    <row r="14" spans="1:16" x14ac:dyDescent="0.2">
      <c r="A14" s="13"/>
      <c r="B14" s="13"/>
      <c r="C14" s="13"/>
      <c r="D14" s="13"/>
      <c r="E14" s="13"/>
      <c r="F14" s="13"/>
      <c r="G14" s="13"/>
      <c r="H14" s="13"/>
      <c r="I14" s="13"/>
      <c r="J14" s="13"/>
      <c r="K14" s="13"/>
      <c r="L14" s="13"/>
      <c r="M14" s="13"/>
      <c r="N14" s="13"/>
      <c r="O14" s="13"/>
    </row>
    <row r="15" spans="1:16" x14ac:dyDescent="0.2">
      <c r="A15" s="13"/>
      <c r="B15" s="13"/>
      <c r="C15" s="13"/>
      <c r="D15" s="13"/>
      <c r="E15" s="13"/>
      <c r="F15" s="13"/>
      <c r="G15" s="13"/>
      <c r="H15" s="13"/>
      <c r="I15" s="13"/>
      <c r="J15" s="13"/>
      <c r="K15" s="13"/>
      <c r="L15" s="13"/>
      <c r="M15" s="13"/>
      <c r="N15" s="13"/>
      <c r="O15" s="13"/>
    </row>
    <row r="16" spans="1:16" x14ac:dyDescent="0.2">
      <c r="A16" s="13"/>
      <c r="B16" s="13"/>
      <c r="C16" s="13"/>
      <c r="D16" s="13"/>
      <c r="E16" s="13"/>
      <c r="F16" s="13"/>
      <c r="G16" s="13"/>
      <c r="H16" s="13"/>
      <c r="I16" s="13"/>
      <c r="J16" s="13"/>
      <c r="K16" s="13"/>
      <c r="L16" s="13"/>
      <c r="M16" s="13"/>
      <c r="N16" s="13"/>
      <c r="O16" s="13"/>
    </row>
    <row r="17" spans="1:15" x14ac:dyDescent="0.2">
      <c r="A17" s="13"/>
      <c r="B17" s="13"/>
      <c r="C17" s="13"/>
      <c r="D17" s="13"/>
      <c r="E17" s="13"/>
      <c r="F17" s="13"/>
      <c r="G17" s="13"/>
      <c r="H17" s="13"/>
      <c r="I17" s="13"/>
      <c r="J17" s="13"/>
      <c r="K17" s="13"/>
      <c r="L17" s="13"/>
      <c r="M17" s="13"/>
      <c r="N17" s="13"/>
      <c r="O17" s="13"/>
    </row>
    <row r="18" spans="1:15" x14ac:dyDescent="0.2">
      <c r="A18" s="13"/>
      <c r="B18" s="13"/>
      <c r="C18" s="13"/>
      <c r="D18" s="13"/>
      <c r="E18" s="13"/>
      <c r="F18" s="13"/>
      <c r="G18" s="13"/>
      <c r="H18" s="13"/>
      <c r="I18" s="13"/>
      <c r="J18" s="13"/>
      <c r="K18" s="13"/>
      <c r="L18" s="13"/>
      <c r="M18" s="13"/>
      <c r="N18" s="13"/>
      <c r="O18" s="13"/>
    </row>
  </sheetData>
  <mergeCells count="4">
    <mergeCell ref="A3:C3"/>
    <mergeCell ref="A4:C4"/>
    <mergeCell ref="A5:C5"/>
    <mergeCell ref="A6:C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54290-D1FA-41C9-A9A7-3B69491DDAB6}">
  <sheetPr>
    <tabColor rgb="FF00B0F0"/>
  </sheetPr>
  <dimension ref="A1:O26"/>
  <sheetViews>
    <sheetView zoomScaleNormal="100" workbookViewId="0">
      <selection activeCell="B21" sqref="B21"/>
    </sheetView>
  </sheetViews>
  <sheetFormatPr defaultColWidth="9.140625" defaultRowHeight="12.75" x14ac:dyDescent="0.2"/>
  <cols>
    <col min="1" max="1" width="28.85546875" style="83" bestFit="1" customWidth="1"/>
    <col min="2" max="9" width="9.140625" style="83"/>
    <col min="10" max="10" width="9.85546875" style="83" bestFit="1" customWidth="1"/>
    <col min="11" max="16384" width="9.140625" style="83"/>
  </cols>
  <sheetData>
    <row r="1" spans="1:15" ht="15.75" x14ac:dyDescent="0.25">
      <c r="A1" s="80" t="s">
        <v>0</v>
      </c>
      <c r="B1" s="81"/>
      <c r="C1" s="81"/>
      <c r="D1" s="81"/>
      <c r="E1" s="82"/>
      <c r="F1" s="82"/>
      <c r="G1" s="82"/>
      <c r="H1" s="82"/>
      <c r="I1" s="82"/>
    </row>
    <row r="2" spans="1:15" ht="15.75" x14ac:dyDescent="0.25">
      <c r="A2" s="82"/>
    </row>
    <row r="3" spans="1:15" x14ac:dyDescent="0.2">
      <c r="A3" s="130"/>
      <c r="B3" s="130"/>
      <c r="C3" s="130"/>
      <c r="D3" s="104" t="s">
        <v>6</v>
      </c>
      <c r="E3" s="104" t="s">
        <v>7</v>
      </c>
      <c r="F3" s="104" t="s">
        <v>8</v>
      </c>
      <c r="G3" s="104" t="s">
        <v>9</v>
      </c>
      <c r="H3" s="104" t="s">
        <v>10</v>
      </c>
      <c r="I3" s="104" t="s">
        <v>11</v>
      </c>
      <c r="J3" s="104" t="s">
        <v>56</v>
      </c>
      <c r="K3" s="105" t="s">
        <v>33</v>
      </c>
      <c r="L3" s="13"/>
      <c r="M3" s="13"/>
      <c r="N3" s="13"/>
      <c r="O3" s="13"/>
    </row>
    <row r="4" spans="1:15" x14ac:dyDescent="0.2">
      <c r="A4" s="131" t="s">
        <v>58</v>
      </c>
      <c r="B4" s="131"/>
      <c r="C4" s="131"/>
      <c r="D4" s="13"/>
      <c r="E4" s="13"/>
      <c r="F4" s="13"/>
      <c r="G4" s="13"/>
      <c r="H4" s="13"/>
      <c r="I4" s="13">
        <v>10</v>
      </c>
      <c r="J4" s="13">
        <v>0</v>
      </c>
      <c r="K4" s="109">
        <f>SUM(D4:J4)</f>
        <v>10</v>
      </c>
      <c r="L4" s="13"/>
      <c r="M4" s="13"/>
      <c r="N4" s="13"/>
      <c r="O4" s="13"/>
    </row>
    <row r="5" spans="1:15" x14ac:dyDescent="0.2">
      <c r="A5" s="131" t="s">
        <v>59</v>
      </c>
      <c r="B5" s="131"/>
      <c r="C5" s="131"/>
      <c r="D5" s="13"/>
      <c r="E5" s="13"/>
      <c r="F5" s="13"/>
      <c r="G5" s="13"/>
      <c r="H5" s="13"/>
      <c r="I5" s="13">
        <v>10</v>
      </c>
      <c r="J5" s="13">
        <v>0</v>
      </c>
      <c r="K5" s="109">
        <f t="shared" ref="K5:K6" si="0">SUM(D5:J5)</f>
        <v>10</v>
      </c>
      <c r="L5" s="13"/>
      <c r="M5" s="13"/>
      <c r="N5" s="13"/>
      <c r="O5" s="13"/>
    </row>
    <row r="6" spans="1:15" x14ac:dyDescent="0.2">
      <c r="A6" s="131" t="s">
        <v>60</v>
      </c>
      <c r="B6" s="131"/>
      <c r="C6" s="131"/>
      <c r="D6" s="13"/>
      <c r="E6" s="13"/>
      <c r="F6" s="13"/>
      <c r="G6" s="13"/>
      <c r="H6" s="13"/>
      <c r="I6" s="13">
        <v>10</v>
      </c>
      <c r="J6" s="13">
        <v>0</v>
      </c>
      <c r="K6" s="109">
        <f t="shared" si="0"/>
        <v>10</v>
      </c>
      <c r="L6" s="13"/>
      <c r="M6" s="13"/>
      <c r="N6" s="13"/>
      <c r="O6" s="13"/>
    </row>
    <row r="7" spans="1:15" x14ac:dyDescent="0.2">
      <c r="A7" s="13"/>
      <c r="B7" s="13"/>
      <c r="C7" s="13"/>
      <c r="D7" s="13"/>
      <c r="E7" s="13"/>
      <c r="F7" s="13"/>
      <c r="G7" s="13"/>
      <c r="H7" s="13"/>
      <c r="I7" s="13"/>
      <c r="J7" s="13"/>
      <c r="K7" s="13"/>
      <c r="L7" s="13"/>
      <c r="M7" s="13"/>
      <c r="N7" s="13"/>
      <c r="O7" s="13"/>
    </row>
    <row r="8" spans="1:15" x14ac:dyDescent="0.2">
      <c r="A8" s="13"/>
      <c r="B8" s="13"/>
      <c r="C8" s="13"/>
      <c r="D8" s="13"/>
      <c r="E8" s="13"/>
      <c r="F8" s="13"/>
      <c r="G8" s="13"/>
      <c r="H8" s="13"/>
      <c r="I8" s="13"/>
      <c r="J8" s="13"/>
      <c r="K8" s="13"/>
      <c r="L8" s="13"/>
      <c r="M8" s="13"/>
      <c r="N8" s="13"/>
      <c r="O8" s="13"/>
    </row>
    <row r="9" spans="1:15" x14ac:dyDescent="0.2">
      <c r="A9" s="13"/>
      <c r="B9" s="13"/>
      <c r="C9" s="13"/>
      <c r="D9" s="13"/>
      <c r="E9" s="13"/>
      <c r="F9" s="13"/>
      <c r="G9" s="13"/>
      <c r="H9" s="13"/>
      <c r="I9" s="13"/>
      <c r="J9" s="13"/>
      <c r="K9" s="13"/>
      <c r="L9" s="13"/>
      <c r="M9" s="13"/>
      <c r="N9" s="13"/>
      <c r="O9" s="13"/>
    </row>
    <row r="10" spans="1:15" x14ac:dyDescent="0.2">
      <c r="A10" s="13"/>
      <c r="B10" s="13"/>
      <c r="C10" s="13"/>
      <c r="D10" s="13"/>
      <c r="E10" s="13"/>
      <c r="F10" s="13"/>
      <c r="G10" s="13"/>
      <c r="H10" s="13"/>
      <c r="I10" s="13"/>
      <c r="J10" s="13"/>
      <c r="K10" s="13"/>
      <c r="L10" s="13"/>
      <c r="M10" s="13"/>
      <c r="N10" s="13"/>
      <c r="O10" s="13"/>
    </row>
    <row r="11" spans="1:15" x14ac:dyDescent="0.2">
      <c r="A11" s="13"/>
      <c r="B11" s="13"/>
      <c r="C11" s="13"/>
      <c r="D11" s="13"/>
      <c r="E11" s="13"/>
      <c r="F11" s="13"/>
      <c r="G11" s="13"/>
      <c r="H11" s="13"/>
      <c r="I11" s="13"/>
      <c r="J11" s="13"/>
      <c r="K11" s="13"/>
      <c r="L11" s="13"/>
      <c r="M11" s="13"/>
      <c r="N11" s="13"/>
      <c r="O11" s="13"/>
    </row>
    <row r="12" spans="1:15" x14ac:dyDescent="0.2">
      <c r="A12" s="13"/>
      <c r="B12" s="13"/>
      <c r="C12" s="13"/>
      <c r="D12" s="13"/>
      <c r="E12" s="13"/>
      <c r="F12" s="13"/>
      <c r="G12" s="13"/>
      <c r="H12" s="13"/>
      <c r="I12" s="13"/>
      <c r="J12" s="13"/>
      <c r="K12" s="13"/>
      <c r="L12" s="13"/>
      <c r="M12" s="13"/>
      <c r="N12" s="13"/>
      <c r="O12" s="13"/>
    </row>
    <row r="13" spans="1:15" x14ac:dyDescent="0.2">
      <c r="A13" s="13"/>
      <c r="B13" s="13"/>
      <c r="C13" s="13"/>
      <c r="D13" s="13"/>
      <c r="E13" s="13"/>
      <c r="F13" s="13"/>
      <c r="G13" s="13"/>
      <c r="H13" s="13"/>
      <c r="I13" s="13"/>
      <c r="J13" s="13"/>
      <c r="K13" s="13"/>
      <c r="L13" s="13"/>
      <c r="M13" s="13"/>
      <c r="N13" s="13"/>
      <c r="O13" s="13"/>
    </row>
    <row r="14" spans="1:15" x14ac:dyDescent="0.2">
      <c r="A14" s="13"/>
      <c r="B14" s="13"/>
      <c r="C14" s="13"/>
      <c r="D14" s="13"/>
      <c r="E14" s="13"/>
      <c r="F14" s="13"/>
      <c r="G14" s="13"/>
      <c r="H14" s="13"/>
      <c r="I14" s="13"/>
      <c r="J14" s="13"/>
      <c r="K14" s="13"/>
      <c r="L14" s="13"/>
      <c r="M14" s="13"/>
      <c r="N14" s="13"/>
      <c r="O14" s="13"/>
    </row>
    <row r="15" spans="1:15" x14ac:dyDescent="0.2">
      <c r="A15" s="13"/>
      <c r="B15" s="13"/>
      <c r="C15" s="13"/>
      <c r="D15" s="13"/>
      <c r="E15" s="13"/>
      <c r="F15" s="13"/>
      <c r="G15" s="13"/>
      <c r="H15" s="13"/>
      <c r="I15" s="13"/>
      <c r="J15" s="13"/>
      <c r="K15" s="13"/>
      <c r="L15" s="13"/>
      <c r="M15" s="13"/>
      <c r="N15" s="13"/>
      <c r="O15" s="13"/>
    </row>
    <row r="16" spans="1:15" x14ac:dyDescent="0.2">
      <c r="A16" s="13"/>
      <c r="B16" s="13"/>
      <c r="C16" s="13"/>
      <c r="D16" s="13"/>
      <c r="E16" s="13"/>
      <c r="F16" s="13"/>
      <c r="G16" s="13"/>
      <c r="H16" s="13"/>
      <c r="I16" s="13"/>
      <c r="J16" s="13"/>
      <c r="K16" s="13"/>
      <c r="L16" s="13"/>
      <c r="M16" s="13"/>
      <c r="N16" s="13"/>
      <c r="O16" s="13"/>
    </row>
    <row r="17" spans="1:15" x14ac:dyDescent="0.2">
      <c r="A17" s="13"/>
      <c r="B17" s="13"/>
      <c r="C17" s="13"/>
      <c r="D17" s="13"/>
      <c r="E17" s="13"/>
      <c r="F17" s="13"/>
      <c r="G17" s="13"/>
      <c r="H17" s="13"/>
      <c r="I17" s="13"/>
      <c r="J17" s="13"/>
      <c r="K17" s="13"/>
      <c r="L17" s="13"/>
      <c r="M17" s="13"/>
      <c r="N17" s="13"/>
      <c r="O17" s="13"/>
    </row>
    <row r="18" spans="1:15" x14ac:dyDescent="0.2">
      <c r="A18" s="13"/>
      <c r="B18" s="13"/>
      <c r="C18" s="13"/>
      <c r="D18" s="13"/>
      <c r="E18" s="13"/>
      <c r="F18" s="13"/>
      <c r="G18" s="13"/>
      <c r="H18" s="13"/>
      <c r="I18" s="13"/>
      <c r="J18" s="13"/>
      <c r="K18" s="13"/>
      <c r="L18" s="13"/>
      <c r="M18" s="13"/>
      <c r="N18" s="13"/>
      <c r="O18" s="13"/>
    </row>
    <row r="19" spans="1:15" x14ac:dyDescent="0.2">
      <c r="A19"/>
      <c r="B19"/>
      <c r="C19"/>
      <c r="D19"/>
      <c r="E19"/>
      <c r="F19"/>
      <c r="G19"/>
      <c r="H19"/>
      <c r="I19"/>
      <c r="J19"/>
      <c r="K19"/>
      <c r="L19"/>
      <c r="M19"/>
      <c r="N19"/>
      <c r="O19"/>
    </row>
    <row r="20" spans="1:15" x14ac:dyDescent="0.2">
      <c r="A20"/>
      <c r="B20"/>
      <c r="C20"/>
      <c r="D20"/>
      <c r="E20"/>
      <c r="F20"/>
      <c r="G20"/>
      <c r="H20"/>
      <c r="I20"/>
      <c r="J20"/>
      <c r="K20"/>
      <c r="L20"/>
      <c r="M20"/>
      <c r="N20"/>
      <c r="O20"/>
    </row>
    <row r="21" spans="1:15" x14ac:dyDescent="0.2">
      <c r="A21"/>
      <c r="B21"/>
      <c r="C21"/>
      <c r="D21"/>
      <c r="E21"/>
      <c r="F21"/>
      <c r="G21"/>
      <c r="H21"/>
      <c r="I21"/>
      <c r="J21"/>
      <c r="K21"/>
      <c r="L21"/>
      <c r="M21"/>
      <c r="N21"/>
      <c r="O21"/>
    </row>
    <row r="22" spans="1:15" x14ac:dyDescent="0.2">
      <c r="A22"/>
      <c r="B22"/>
      <c r="C22"/>
      <c r="D22"/>
      <c r="E22"/>
      <c r="F22"/>
      <c r="G22"/>
      <c r="H22"/>
      <c r="I22"/>
      <c r="J22"/>
      <c r="K22"/>
      <c r="L22"/>
      <c r="M22"/>
      <c r="N22"/>
      <c r="O22"/>
    </row>
    <row r="23" spans="1:15" x14ac:dyDescent="0.2">
      <c r="A23"/>
      <c r="B23"/>
      <c r="C23"/>
      <c r="D23"/>
      <c r="E23"/>
      <c r="F23"/>
      <c r="G23"/>
      <c r="H23"/>
      <c r="I23"/>
      <c r="J23"/>
      <c r="K23"/>
      <c r="L23"/>
      <c r="M23"/>
      <c r="N23"/>
      <c r="O23"/>
    </row>
    <row r="24" spans="1:15" x14ac:dyDescent="0.2">
      <c r="A24"/>
      <c r="B24"/>
      <c r="C24"/>
      <c r="D24"/>
      <c r="E24"/>
      <c r="F24"/>
      <c r="G24"/>
      <c r="H24"/>
      <c r="I24"/>
      <c r="J24"/>
      <c r="K24"/>
      <c r="L24"/>
      <c r="M24"/>
      <c r="N24"/>
      <c r="O24"/>
    </row>
    <row r="25" spans="1:15" x14ac:dyDescent="0.2">
      <c r="A25"/>
      <c r="B25"/>
      <c r="C25"/>
      <c r="D25"/>
      <c r="E25"/>
      <c r="F25"/>
      <c r="G25"/>
      <c r="H25"/>
      <c r="I25"/>
      <c r="J25"/>
      <c r="K25"/>
      <c r="L25"/>
      <c r="M25"/>
      <c r="N25"/>
      <c r="O25"/>
    </row>
    <row r="26" spans="1:15" x14ac:dyDescent="0.2">
      <c r="A26"/>
      <c r="B26"/>
      <c r="C26"/>
      <c r="D26"/>
      <c r="E26"/>
      <c r="F26"/>
      <c r="G26"/>
      <c r="H26"/>
      <c r="I26"/>
      <c r="J26"/>
      <c r="K26"/>
      <c r="L26"/>
      <c r="M26"/>
      <c r="N26"/>
      <c r="O26"/>
    </row>
  </sheetData>
  <mergeCells count="4">
    <mergeCell ref="A3:C3"/>
    <mergeCell ref="A4:C4"/>
    <mergeCell ref="A5:C5"/>
    <mergeCell ref="A6:C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M30"/>
  <sheetViews>
    <sheetView workbookViewId="0">
      <selection activeCell="M13" sqref="M13"/>
    </sheetView>
  </sheetViews>
  <sheetFormatPr defaultColWidth="9.140625" defaultRowHeight="12.75" x14ac:dyDescent="0.2"/>
  <cols>
    <col min="1" max="1" width="33.5703125" customWidth="1"/>
    <col min="2" max="8" width="20.42578125" customWidth="1"/>
    <col min="10" max="10" width="27.85546875" customWidth="1"/>
    <col min="11" max="11" width="14" bestFit="1" customWidth="1"/>
    <col min="12" max="12" width="15" bestFit="1" customWidth="1"/>
    <col min="13" max="13" width="18.42578125" bestFit="1" customWidth="1"/>
    <col min="14" max="14" width="24.5703125" customWidth="1"/>
    <col min="15" max="15" width="19.28515625" customWidth="1"/>
  </cols>
  <sheetData>
    <row r="1" spans="1:13" ht="34.5" customHeight="1" thickBot="1" x14ac:dyDescent="0.25">
      <c r="A1" s="132"/>
      <c r="B1" s="14"/>
      <c r="C1" s="15" t="s">
        <v>15</v>
      </c>
      <c r="D1" s="134" t="s">
        <v>16</v>
      </c>
      <c r="E1" s="135"/>
      <c r="F1" s="16"/>
      <c r="G1" s="17"/>
      <c r="H1" s="18" t="s">
        <v>17</v>
      </c>
    </row>
    <row r="2" spans="1:13" ht="39" customHeight="1" thickBot="1" x14ac:dyDescent="0.25">
      <c r="A2" s="133"/>
      <c r="B2" s="19" t="s">
        <v>18</v>
      </c>
      <c r="C2" s="20" t="s">
        <v>19</v>
      </c>
      <c r="D2" s="21" t="s">
        <v>20</v>
      </c>
      <c r="E2" s="22" t="s">
        <v>21</v>
      </c>
      <c r="F2" s="23" t="s">
        <v>43</v>
      </c>
      <c r="G2" s="24" t="s">
        <v>22</v>
      </c>
      <c r="H2" s="25" t="s">
        <v>23</v>
      </c>
      <c r="J2" s="26" t="s">
        <v>24</v>
      </c>
    </row>
    <row r="3" spans="1:13" ht="15" x14ac:dyDescent="0.2">
      <c r="A3" s="27" t="str">
        <f>'7'!A4</f>
        <v>Bellows</v>
      </c>
      <c r="B3" s="28">
        <f>J3*D3</f>
        <v>1065106.9311163893</v>
      </c>
      <c r="C3" s="29">
        <v>65000</v>
      </c>
      <c r="D3" s="30">
        <v>5.2499999999999998E-2</v>
      </c>
      <c r="E3" s="79">
        <f>F30</f>
        <v>125670</v>
      </c>
      <c r="F3" s="79">
        <f>E3*F7</f>
        <v>3770100</v>
      </c>
      <c r="G3" s="107">
        <v>562042</v>
      </c>
      <c r="H3" s="31">
        <f>B3+C3+F3+G3</f>
        <v>5462248.9311163891</v>
      </c>
      <c r="J3" s="32">
        <f>(C7-(F3+G3)-C3)/(D3+1)</f>
        <v>20287751.068883609</v>
      </c>
      <c r="K3" s="33"/>
      <c r="L3" s="33"/>
      <c r="M3" s="33"/>
    </row>
    <row r="4" spans="1:13" ht="15" x14ac:dyDescent="0.2">
      <c r="A4" s="27" t="str">
        <f>'7'!A5</f>
        <v>Hoar</v>
      </c>
      <c r="B4" s="28">
        <f>J4*D4</f>
        <v>1175836.4873632591</v>
      </c>
      <c r="C4" s="34">
        <v>128750</v>
      </c>
      <c r="D4" s="35">
        <v>6.0400000000000002E-2</v>
      </c>
      <c r="E4" s="97">
        <f>G30</f>
        <v>148036.9</v>
      </c>
      <c r="F4" s="79">
        <f>E4*F7</f>
        <v>4441107</v>
      </c>
      <c r="G4" s="106">
        <v>536815</v>
      </c>
      <c r="H4" s="31">
        <f t="shared" ref="H4" si="0">B4+C4+F4+G4</f>
        <v>6282508.4873632593</v>
      </c>
      <c r="J4" s="36">
        <f>(C7-(F4+G4)-C4)/(D4+1)</f>
        <v>19467491.51263674</v>
      </c>
      <c r="K4" s="33"/>
      <c r="L4" s="33"/>
      <c r="M4" s="33"/>
    </row>
    <row r="5" spans="1:13" ht="15" x14ac:dyDescent="0.2">
      <c r="A5" s="27" t="str">
        <f>'7'!A6</f>
        <v>Whiting-Turner</v>
      </c>
      <c r="B5" s="28">
        <f>J5*D5</f>
        <v>1215035.0827423166</v>
      </c>
      <c r="C5" s="34">
        <v>60000</v>
      </c>
      <c r="D5" s="35">
        <v>5.7500000000000002E-2</v>
      </c>
      <c r="E5" s="97">
        <f>H30</f>
        <v>98074</v>
      </c>
      <c r="F5" s="79">
        <f>E5*F7</f>
        <v>2942220</v>
      </c>
      <c r="G5" s="106">
        <v>401700</v>
      </c>
      <c r="H5" s="31">
        <f>B5+C5+F5+G5</f>
        <v>4618955.0827423166</v>
      </c>
      <c r="J5" s="36">
        <f>(C7-(F5+G5)-C5)/(D5+1)</f>
        <v>21131044.917257681</v>
      </c>
      <c r="K5" s="33"/>
      <c r="L5" s="33"/>
      <c r="M5" s="33"/>
    </row>
    <row r="6" spans="1:13" ht="13.5" thickBot="1" x14ac:dyDescent="0.25">
      <c r="A6" s="37"/>
      <c r="B6" s="37"/>
      <c r="C6" s="38"/>
      <c r="D6" s="38"/>
      <c r="E6" s="38"/>
      <c r="F6" s="38"/>
      <c r="G6" s="38"/>
      <c r="H6" s="38"/>
    </row>
    <row r="7" spans="1:13" ht="15.75" thickBot="1" x14ac:dyDescent="0.25">
      <c r="A7" s="37"/>
      <c r="B7" s="39" t="s">
        <v>25</v>
      </c>
      <c r="C7" s="65">
        <v>25750000</v>
      </c>
      <c r="E7" s="40" t="s">
        <v>26</v>
      </c>
      <c r="F7" s="64">
        <v>30</v>
      </c>
      <c r="G7" s="40" t="s">
        <v>27</v>
      </c>
      <c r="H7" s="41">
        <f>MIN(H3:H5)</f>
        <v>4618955.0827423166</v>
      </c>
    </row>
    <row r="8" spans="1:13" x14ac:dyDescent="0.2">
      <c r="B8" s="42"/>
    </row>
    <row r="9" spans="1:13" x14ac:dyDescent="0.2">
      <c r="A9" s="37"/>
      <c r="B9" s="43"/>
      <c r="C9" s="43"/>
      <c r="D9" s="37"/>
      <c r="E9" s="37"/>
      <c r="F9" s="37"/>
      <c r="G9" s="37"/>
    </row>
    <row r="10" spans="1:13" ht="15.75" thickBot="1" x14ac:dyDescent="0.3">
      <c r="A10" s="44" t="s">
        <v>28</v>
      </c>
      <c r="B10" s="44" t="s">
        <v>29</v>
      </c>
      <c r="C10" s="44"/>
      <c r="D10" s="44"/>
      <c r="E10" s="44"/>
      <c r="F10" s="44"/>
      <c r="G10" s="44"/>
      <c r="H10" s="44"/>
    </row>
    <row r="11" spans="1:13" ht="21" thickBot="1" x14ac:dyDescent="0.25">
      <c r="A11" s="136" t="s">
        <v>30</v>
      </c>
      <c r="B11" s="137"/>
      <c r="C11" s="137"/>
      <c r="D11" s="137"/>
      <c r="E11" s="138"/>
      <c r="F11" s="45"/>
      <c r="G11" s="37"/>
      <c r="K11" s="2"/>
    </row>
    <row r="12" spans="1:13" ht="13.5" thickBot="1" x14ac:dyDescent="0.25">
      <c r="A12" s="46"/>
      <c r="B12" s="47" t="s">
        <v>14</v>
      </c>
      <c r="C12" s="48" t="s">
        <v>13</v>
      </c>
      <c r="D12" s="49" t="s">
        <v>31</v>
      </c>
      <c r="E12" s="49" t="s">
        <v>32</v>
      </c>
      <c r="F12" s="50"/>
      <c r="G12" s="51"/>
      <c r="H12" s="52"/>
      <c r="I12" s="2"/>
      <c r="J12" s="2"/>
      <c r="K12" s="2"/>
      <c r="L12" s="52"/>
      <c r="M12" s="2"/>
    </row>
    <row r="13" spans="1:13" ht="15" x14ac:dyDescent="0.2">
      <c r="A13" s="53" t="str">
        <f>A3</f>
        <v>Bellows</v>
      </c>
      <c r="B13" s="54">
        <f>((1-(H3-H7)/H7)*30)</f>
        <v>24.52282713340394</v>
      </c>
      <c r="C13" s="55">
        <f>RANK(B13,$B$13:$B$15,0)</f>
        <v>2</v>
      </c>
      <c r="D13" s="56">
        <f>$H$7-H3</f>
        <v>-843293.84837407246</v>
      </c>
      <c r="E13" s="57">
        <f>(-D13/$H$7)</f>
        <v>0.18257242888653533</v>
      </c>
      <c r="F13" s="58"/>
      <c r="G13" s="59"/>
      <c r="H13" s="2"/>
      <c r="L13" s="52"/>
    </row>
    <row r="14" spans="1:13" ht="15" x14ac:dyDescent="0.2">
      <c r="A14" s="53" t="str">
        <f t="shared" ref="A14:A15" si="1">A4</f>
        <v>Hoar</v>
      </c>
      <c r="B14" s="60">
        <f>((1-(H4-H7)/H7)*30)</f>
        <v>19.195261429345127</v>
      </c>
      <c r="C14" s="55">
        <f>RANK(B14,$B$13:$B$15,0)</f>
        <v>3</v>
      </c>
      <c r="D14" s="56">
        <f>$H$7-H4</f>
        <v>-1663553.4046209427</v>
      </c>
      <c r="E14" s="57">
        <f>(-D14/$H$7)</f>
        <v>0.36015795235516246</v>
      </c>
      <c r="F14" s="58"/>
      <c r="G14" s="59"/>
      <c r="H14" s="2"/>
      <c r="L14" s="52"/>
    </row>
    <row r="15" spans="1:13" ht="15" x14ac:dyDescent="0.2">
      <c r="A15" s="53" t="str">
        <f t="shared" si="1"/>
        <v>Whiting-Turner</v>
      </c>
      <c r="B15" s="60">
        <f>((1-(H5-H7)/H7)*30)</f>
        <v>30</v>
      </c>
      <c r="C15" s="55">
        <f>RANK(B15,$B$13:$B$15,0)</f>
        <v>1</v>
      </c>
      <c r="D15" s="56">
        <f>$H$7-H5</f>
        <v>0</v>
      </c>
      <c r="E15" s="57">
        <f>(-D15/$H$7)</f>
        <v>0</v>
      </c>
      <c r="F15" s="58"/>
      <c r="G15" s="61" t="s">
        <v>17</v>
      </c>
      <c r="H15" s="2"/>
      <c r="L15" s="52"/>
    </row>
    <row r="17" spans="1:13" ht="12.75" customHeight="1" x14ac:dyDescent="0.2"/>
    <row r="18" spans="1:13" ht="12.75" customHeight="1" x14ac:dyDescent="0.2">
      <c r="H18" s="62"/>
      <c r="J18" s="63"/>
      <c r="K18" s="63"/>
      <c r="L18" s="63"/>
      <c r="M18" s="63"/>
    </row>
    <row r="19" spans="1:13" ht="12.75" customHeight="1" x14ac:dyDescent="0.2">
      <c r="C19" s="89" t="s">
        <v>54</v>
      </c>
      <c r="D19" s="90"/>
      <c r="E19" s="91"/>
      <c r="F19" s="89" t="s">
        <v>55</v>
      </c>
      <c r="G19" s="92"/>
      <c r="H19" s="93"/>
    </row>
    <row r="20" spans="1:13" ht="12.75" customHeight="1" thickBot="1" x14ac:dyDescent="0.25">
      <c r="B20" s="52" t="s">
        <v>53</v>
      </c>
      <c r="C20" s="94" t="str">
        <f>A3</f>
        <v>Bellows</v>
      </c>
      <c r="D20" s="95" t="str">
        <f>A4</f>
        <v>Hoar</v>
      </c>
      <c r="E20" s="96" t="str">
        <f>A5</f>
        <v>Whiting-Turner</v>
      </c>
      <c r="F20" s="94" t="str">
        <f>A3</f>
        <v>Bellows</v>
      </c>
      <c r="G20" s="95" t="str">
        <f>A4</f>
        <v>Hoar</v>
      </c>
      <c r="H20" s="96" t="str">
        <f>A5</f>
        <v>Whiting-Turner</v>
      </c>
    </row>
    <row r="21" spans="1:13" ht="12.75" customHeight="1" thickBot="1" x14ac:dyDescent="0.25">
      <c r="A21" s="85" t="s">
        <v>44</v>
      </c>
      <c r="B21" s="121">
        <v>1</v>
      </c>
      <c r="C21" s="122">
        <v>26040</v>
      </c>
      <c r="D21" s="122">
        <v>27569.22</v>
      </c>
      <c r="E21" s="122">
        <v>22105</v>
      </c>
      <c r="F21" s="127">
        <f>C21*B21</f>
        <v>26040</v>
      </c>
      <c r="G21" s="128">
        <f>D21*B21</f>
        <v>27569.22</v>
      </c>
      <c r="H21" s="129">
        <f>E21*B21</f>
        <v>22105</v>
      </c>
    </row>
    <row r="22" spans="1:13" ht="12.75" customHeight="1" thickBot="1" x14ac:dyDescent="0.25">
      <c r="A22" s="86" t="s">
        <v>45</v>
      </c>
      <c r="B22" s="121">
        <v>1</v>
      </c>
      <c r="C22" s="122">
        <v>14400</v>
      </c>
      <c r="D22" s="122">
        <v>19614.48</v>
      </c>
      <c r="E22" s="122">
        <v>13790</v>
      </c>
      <c r="F22" s="127">
        <f t="shared" ref="F22:F29" si="2">C22*B22</f>
        <v>14400</v>
      </c>
      <c r="G22" s="128">
        <f t="shared" ref="G22:G29" si="3">D22*B22</f>
        <v>19614.48</v>
      </c>
      <c r="H22" s="129">
        <f t="shared" ref="H22:H29" si="4">E22*B22</f>
        <v>13790</v>
      </c>
    </row>
    <row r="23" spans="1:13" ht="12.75" customHeight="1" thickBot="1" x14ac:dyDescent="0.25">
      <c r="A23" s="87" t="s">
        <v>46</v>
      </c>
      <c r="B23" s="121">
        <v>1</v>
      </c>
      <c r="C23" s="122">
        <v>19300</v>
      </c>
      <c r="D23" s="122">
        <v>18655.330000000002</v>
      </c>
      <c r="E23" s="122">
        <v>13450</v>
      </c>
      <c r="F23" s="127">
        <f t="shared" si="2"/>
        <v>19300</v>
      </c>
      <c r="G23" s="128">
        <f t="shared" si="3"/>
        <v>18655.330000000002</v>
      </c>
      <c r="H23" s="129">
        <f t="shared" si="4"/>
        <v>13450</v>
      </c>
    </row>
    <row r="24" spans="1:13" ht="12.75" customHeight="1" thickBot="1" x14ac:dyDescent="0.25">
      <c r="A24" s="87" t="s">
        <v>47</v>
      </c>
      <c r="B24" s="121">
        <v>1</v>
      </c>
      <c r="C24" s="122">
        <v>10020</v>
      </c>
      <c r="D24" s="122">
        <v>10999.08</v>
      </c>
      <c r="E24" s="122">
        <v>10467</v>
      </c>
      <c r="F24" s="127">
        <f t="shared" si="2"/>
        <v>10020</v>
      </c>
      <c r="G24" s="128">
        <f t="shared" si="3"/>
        <v>10999.08</v>
      </c>
      <c r="H24" s="129">
        <f t="shared" si="4"/>
        <v>10467</v>
      </c>
    </row>
    <row r="25" spans="1:13" ht="15.75" thickBot="1" x14ac:dyDescent="0.25">
      <c r="A25" s="87" t="s">
        <v>48</v>
      </c>
      <c r="B25" s="121">
        <v>1</v>
      </c>
      <c r="C25" s="122">
        <v>8800</v>
      </c>
      <c r="D25" s="122">
        <v>8488.83</v>
      </c>
      <c r="E25" s="122">
        <v>9625</v>
      </c>
      <c r="F25" s="127">
        <f t="shared" si="2"/>
        <v>8800</v>
      </c>
      <c r="G25" s="128">
        <f t="shared" si="3"/>
        <v>8488.83</v>
      </c>
      <c r="H25" s="129">
        <f t="shared" si="4"/>
        <v>9625</v>
      </c>
    </row>
    <row r="26" spans="1:13" ht="15.75" thickBot="1" x14ac:dyDescent="0.25">
      <c r="A26" s="87" t="s">
        <v>49</v>
      </c>
      <c r="B26" s="121">
        <v>1</v>
      </c>
      <c r="C26" s="122">
        <v>12800</v>
      </c>
      <c r="D26" s="122">
        <v>28685.83</v>
      </c>
      <c r="E26" s="122">
        <v>2500</v>
      </c>
      <c r="F26" s="127">
        <f t="shared" si="2"/>
        <v>12800</v>
      </c>
      <c r="G26" s="128">
        <f t="shared" si="3"/>
        <v>28685.83</v>
      </c>
      <c r="H26" s="129">
        <f t="shared" si="4"/>
        <v>2500</v>
      </c>
    </row>
    <row r="27" spans="1:13" ht="15.75" thickBot="1" x14ac:dyDescent="0.25">
      <c r="A27" s="87" t="s">
        <v>50</v>
      </c>
      <c r="B27" s="121">
        <v>1</v>
      </c>
      <c r="C27" s="122">
        <v>12800</v>
      </c>
      <c r="D27" s="122">
        <v>9875.61</v>
      </c>
      <c r="E27" s="122">
        <v>10250</v>
      </c>
      <c r="F27" s="127">
        <f t="shared" si="2"/>
        <v>12800</v>
      </c>
      <c r="G27" s="128">
        <f t="shared" si="3"/>
        <v>9875.61</v>
      </c>
      <c r="H27" s="129">
        <f t="shared" si="4"/>
        <v>10250</v>
      </c>
    </row>
    <row r="28" spans="1:13" ht="15.75" thickBot="1" x14ac:dyDescent="0.25">
      <c r="A28" s="87" t="s">
        <v>51</v>
      </c>
      <c r="B28" s="121">
        <v>1</v>
      </c>
      <c r="C28" s="122">
        <v>11150</v>
      </c>
      <c r="D28" s="122">
        <v>16906.71</v>
      </c>
      <c r="E28" s="122">
        <v>10767</v>
      </c>
      <c r="F28" s="127">
        <f t="shared" si="2"/>
        <v>11150</v>
      </c>
      <c r="G28" s="128">
        <f t="shared" si="3"/>
        <v>16906.71</v>
      </c>
      <c r="H28" s="129">
        <f t="shared" si="4"/>
        <v>10767</v>
      </c>
    </row>
    <row r="29" spans="1:13" ht="15.75" thickBot="1" x14ac:dyDescent="0.25">
      <c r="A29" s="88" t="s">
        <v>52</v>
      </c>
      <c r="B29" s="121">
        <v>1</v>
      </c>
      <c r="C29" s="123">
        <v>10360</v>
      </c>
      <c r="D29" s="122">
        <v>7241.81</v>
      </c>
      <c r="E29" s="122">
        <v>5120</v>
      </c>
      <c r="F29" s="127">
        <f t="shared" si="2"/>
        <v>10360</v>
      </c>
      <c r="G29" s="128">
        <f t="shared" si="3"/>
        <v>7241.81</v>
      </c>
      <c r="H29" s="129">
        <f t="shared" si="4"/>
        <v>5120</v>
      </c>
    </row>
    <row r="30" spans="1:13" x14ac:dyDescent="0.2">
      <c r="C30" s="124">
        <f>SUM(C21:C29)</f>
        <v>125670</v>
      </c>
      <c r="D30" s="125">
        <f>SUM(D21:D29)</f>
        <v>148036.9</v>
      </c>
      <c r="E30" s="126">
        <f t="shared" ref="E30:F30" si="5">SUM(E21:E29)</f>
        <v>98074</v>
      </c>
      <c r="F30" s="124">
        <f t="shared" si="5"/>
        <v>125670</v>
      </c>
      <c r="G30" s="125">
        <f>SUM(G21:G29)</f>
        <v>148036.9</v>
      </c>
      <c r="H30" s="126">
        <f>SUM(H21:H29)</f>
        <v>98074</v>
      </c>
    </row>
  </sheetData>
  <mergeCells count="3">
    <mergeCell ref="A1:A2"/>
    <mergeCell ref="D1:E1"/>
    <mergeCell ref="A11:E11"/>
  </mergeCells>
  <phoneticPr fontId="64" type="noConversion"/>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C6277-0C6B-4436-80B3-37A1C5427142}">
  <dimension ref="A1:V12"/>
  <sheetViews>
    <sheetView zoomScaleNormal="100" workbookViewId="0">
      <selection activeCell="P17" sqref="P17"/>
    </sheetView>
  </sheetViews>
  <sheetFormatPr defaultColWidth="9.140625" defaultRowHeight="15" x14ac:dyDescent="0.2"/>
  <cols>
    <col min="1" max="1" width="20.5703125" style="7" customWidth="1"/>
    <col min="2" max="5" width="8.85546875" style="7" bestFit="1" customWidth="1"/>
    <col min="6" max="7" width="8.85546875" style="7" customWidth="1"/>
    <col min="8" max="9" width="8.7109375" style="7" customWidth="1"/>
    <col min="10" max="10" width="7.140625" style="7" customWidth="1"/>
    <col min="11" max="11" width="5.140625" style="7" customWidth="1"/>
    <col min="12" max="12" width="7.85546875" style="7" customWidth="1"/>
    <col min="13" max="13" width="5.140625" style="7" customWidth="1"/>
    <col min="14" max="19" width="9.28515625" style="7" customWidth="1"/>
    <col min="20" max="20" width="8.85546875" style="7" bestFit="1" customWidth="1"/>
    <col min="21" max="21" width="4.140625" style="7" bestFit="1" customWidth="1"/>
    <col min="22" max="22" width="16.42578125" style="7" customWidth="1"/>
    <col min="23" max="16384" width="9.140625" style="7"/>
  </cols>
  <sheetData>
    <row r="1" spans="1:22" ht="15.75" x14ac:dyDescent="0.25">
      <c r="A1" s="5" t="s">
        <v>12</v>
      </c>
      <c r="B1" s="6"/>
      <c r="C1" s="5"/>
      <c r="D1" s="5"/>
      <c r="E1" s="5"/>
      <c r="F1" s="5"/>
      <c r="G1" s="5"/>
      <c r="H1" s="5"/>
      <c r="I1" s="5"/>
      <c r="J1" s="5"/>
      <c r="K1" s="5"/>
      <c r="L1" s="5"/>
      <c r="M1" s="5"/>
      <c r="N1" s="5"/>
      <c r="O1" s="5"/>
      <c r="P1" s="5"/>
      <c r="Q1" s="5"/>
      <c r="R1" s="5"/>
      <c r="S1" s="5"/>
      <c r="T1" s="5"/>
      <c r="U1" s="5"/>
      <c r="V1" s="5"/>
    </row>
    <row r="2" spans="1:22" ht="6" customHeight="1" x14ac:dyDescent="0.25">
      <c r="A2" s="5"/>
      <c r="B2" s="6"/>
      <c r="C2" s="5"/>
      <c r="D2" s="5"/>
      <c r="E2" s="5"/>
      <c r="F2" s="5"/>
      <c r="G2" s="5"/>
      <c r="H2" s="5"/>
      <c r="I2" s="5"/>
      <c r="J2" s="5"/>
      <c r="K2" s="5"/>
      <c r="L2" s="5"/>
      <c r="M2" s="5"/>
      <c r="N2" s="5"/>
      <c r="O2" s="5"/>
      <c r="P2" s="5"/>
      <c r="Q2" s="5"/>
      <c r="R2" s="5"/>
      <c r="S2" s="5"/>
      <c r="T2" s="5"/>
      <c r="U2" s="5"/>
      <c r="V2" s="5"/>
    </row>
    <row r="3" spans="1:22" ht="15.75" x14ac:dyDescent="0.25">
      <c r="A3" s="139" t="s">
        <v>57</v>
      </c>
      <c r="B3" s="139"/>
      <c r="C3" s="139"/>
      <c r="D3" s="139"/>
      <c r="E3" s="139"/>
      <c r="F3" s="139"/>
      <c r="G3" s="139"/>
      <c r="H3" s="139"/>
      <c r="I3" s="139"/>
      <c r="J3" s="139"/>
      <c r="K3" s="66"/>
      <c r="L3" s="66"/>
      <c r="M3" s="66"/>
      <c r="N3" s="66"/>
      <c r="O3" s="66"/>
      <c r="P3" s="66"/>
      <c r="Q3" s="66"/>
      <c r="R3" s="66"/>
      <c r="S3" s="66"/>
      <c r="T3" s="66"/>
      <c r="U3" s="66"/>
      <c r="V3" s="66"/>
    </row>
    <row r="4" spans="1:22" x14ac:dyDescent="0.2">
      <c r="A4" s="6"/>
      <c r="B4" s="6"/>
      <c r="C4" s="6"/>
      <c r="D4" s="6"/>
      <c r="E4" s="6"/>
      <c r="F4" s="6"/>
      <c r="G4" s="6"/>
      <c r="H4" s="6"/>
      <c r="I4" s="6"/>
      <c r="J4" s="6"/>
      <c r="K4" s="6"/>
      <c r="L4" s="6"/>
      <c r="M4" s="6"/>
      <c r="N4" s="6"/>
      <c r="O4" s="6"/>
      <c r="P4" s="6"/>
      <c r="Q4" s="6"/>
      <c r="R4" s="6"/>
      <c r="S4" s="6"/>
      <c r="T4" s="6"/>
      <c r="U4" s="6"/>
      <c r="V4" s="6"/>
    </row>
    <row r="5" spans="1:22" ht="16.5" thickBot="1" x14ac:dyDescent="0.3">
      <c r="B5" s="8" t="s">
        <v>34</v>
      </c>
      <c r="C5" s="8"/>
      <c r="D5" s="8"/>
      <c r="E5" s="8"/>
      <c r="F5" s="8"/>
      <c r="G5" s="8"/>
      <c r="H5" s="8"/>
      <c r="I5" s="8"/>
      <c r="J5" s="8"/>
      <c r="K5" s="8"/>
      <c r="L5" s="67" t="s">
        <v>35</v>
      </c>
      <c r="M5" s="8"/>
      <c r="N5" s="8" t="s">
        <v>36</v>
      </c>
      <c r="O5" s="8"/>
      <c r="P5" s="8"/>
      <c r="Q5" s="8"/>
      <c r="R5" s="8"/>
      <c r="S5" s="8"/>
      <c r="T5" s="8"/>
      <c r="U5" s="8"/>
      <c r="V5" s="8"/>
    </row>
    <row r="6" spans="1:22" s="11" customFormat="1" ht="135" customHeight="1" x14ac:dyDescent="0.2">
      <c r="A6" s="9"/>
      <c r="B6" s="68" t="s">
        <v>1</v>
      </c>
      <c r="C6" s="69" t="s">
        <v>2</v>
      </c>
      <c r="D6" s="69" t="s">
        <v>3</v>
      </c>
      <c r="E6" s="69" t="s">
        <v>4</v>
      </c>
      <c r="F6" s="69" t="s">
        <v>5</v>
      </c>
      <c r="G6" s="69" t="s">
        <v>61</v>
      </c>
      <c r="H6" s="70" t="s">
        <v>37</v>
      </c>
      <c r="I6" s="71" t="s">
        <v>38</v>
      </c>
      <c r="J6" s="72" t="s">
        <v>39</v>
      </c>
      <c r="K6" s="73"/>
      <c r="L6" s="72" t="s">
        <v>40</v>
      </c>
      <c r="M6" s="73"/>
      <c r="N6" s="68" t="str">
        <f>B6</f>
        <v>Evaluator 1</v>
      </c>
      <c r="O6" s="69" t="str">
        <f>C6</f>
        <v>Evaluator 2</v>
      </c>
      <c r="P6" s="69" t="str">
        <f t="shared" ref="P6:S6" si="0">D6</f>
        <v>Evaluator 3</v>
      </c>
      <c r="Q6" s="69" t="str">
        <f t="shared" si="0"/>
        <v>Evaluator 4</v>
      </c>
      <c r="R6" s="69" t="str">
        <f t="shared" si="0"/>
        <v>Evaluator 5</v>
      </c>
      <c r="S6" s="69" t="str">
        <f t="shared" si="0"/>
        <v>Evaluator 6</v>
      </c>
      <c r="T6" s="74" t="s">
        <v>41</v>
      </c>
      <c r="U6" s="75" t="s">
        <v>42</v>
      </c>
      <c r="V6" s="73"/>
    </row>
    <row r="7" spans="1:22" ht="16.5" customHeight="1" thickBot="1" x14ac:dyDescent="0.25">
      <c r="A7" s="12" t="str">
        <f>'Cost Summary'!A3</f>
        <v>Bellows</v>
      </c>
      <c r="B7" s="98">
        <f>'1'!K4</f>
        <v>73.222827133403939</v>
      </c>
      <c r="C7" s="99">
        <f>'2'!K4</f>
        <v>70.022827133403936</v>
      </c>
      <c r="D7" s="99">
        <f>'3'!K4</f>
        <v>68.022827133403936</v>
      </c>
      <c r="E7" s="99">
        <f>'4'!K4</f>
        <v>75.522827133403936</v>
      </c>
      <c r="F7" s="99">
        <f>'5'!K4</f>
        <v>69.022827133403936</v>
      </c>
      <c r="G7" s="99">
        <f>'6'!K4</f>
        <v>81.522827133403936</v>
      </c>
      <c r="H7" s="101">
        <f t="shared" ref="H7:H8" si="1">AVERAGE(B7:G7)</f>
        <v>72.889493800070611</v>
      </c>
      <c r="I7" s="102">
        <f t="shared" ref="I7:I8" si="2">SUM(B7:G7)</f>
        <v>437.33696280042369</v>
      </c>
      <c r="J7" s="100">
        <f>RANK(I7,$I$7:$I$9,0)</f>
        <v>2</v>
      </c>
      <c r="K7" s="73"/>
      <c r="L7" s="103">
        <f>'7'!K4</f>
        <v>10</v>
      </c>
      <c r="M7" s="73"/>
      <c r="N7" s="98">
        <f t="shared" ref="N7:S7" si="3">B7+$L$7</f>
        <v>83.222827133403939</v>
      </c>
      <c r="O7" s="99">
        <f t="shared" si="3"/>
        <v>80.022827133403936</v>
      </c>
      <c r="P7" s="99">
        <f t="shared" si="3"/>
        <v>78.022827133403936</v>
      </c>
      <c r="Q7" s="99">
        <f t="shared" si="3"/>
        <v>85.522827133403936</v>
      </c>
      <c r="R7" s="99">
        <f t="shared" si="3"/>
        <v>79.022827133403936</v>
      </c>
      <c r="S7" s="99">
        <f t="shared" si="3"/>
        <v>91.522827133403936</v>
      </c>
      <c r="T7" s="84">
        <f t="shared" ref="T7:T8" si="4">SUM(N7:S7)</f>
        <v>497.33696280042369</v>
      </c>
      <c r="U7" s="76">
        <f>RANK(T7,$T$7:$T$9,0)</f>
        <v>2</v>
      </c>
      <c r="V7" s="10"/>
    </row>
    <row r="8" spans="1:22" ht="16.5" customHeight="1" thickBot="1" x14ac:dyDescent="0.25">
      <c r="A8" s="12" t="str">
        <f>'Cost Summary'!A4</f>
        <v>Hoar</v>
      </c>
      <c r="B8" s="98">
        <f>'1'!K5</f>
        <v>63.095261429345129</v>
      </c>
      <c r="C8" s="99">
        <f>'2'!K5</f>
        <v>55.195261429345123</v>
      </c>
      <c r="D8" s="99">
        <f>'3'!K5</f>
        <v>56.195261429345123</v>
      </c>
      <c r="E8" s="99">
        <f>'4'!K5</f>
        <v>67.195261429345123</v>
      </c>
      <c r="F8" s="99">
        <f>'5'!K5</f>
        <v>49.195261429345123</v>
      </c>
      <c r="G8" s="99">
        <f>'6'!K5</f>
        <v>48.195261429345123</v>
      </c>
      <c r="H8" s="101">
        <f t="shared" si="1"/>
        <v>56.511928096011786</v>
      </c>
      <c r="I8" s="102">
        <f t="shared" si="2"/>
        <v>339.07156857607072</v>
      </c>
      <c r="J8" s="100">
        <f t="shared" ref="J8:J9" si="5">RANK(I8,$I$7:$I$9,0)</f>
        <v>3</v>
      </c>
      <c r="K8" s="73"/>
      <c r="L8" s="103">
        <f>'7'!K5</f>
        <v>10</v>
      </c>
      <c r="M8" s="73"/>
      <c r="N8" s="98">
        <f t="shared" ref="N8:S8" si="6">B8+$L$8</f>
        <v>73.095261429345129</v>
      </c>
      <c r="O8" s="99">
        <f t="shared" si="6"/>
        <v>65.195261429345123</v>
      </c>
      <c r="P8" s="99">
        <f t="shared" si="6"/>
        <v>66.195261429345123</v>
      </c>
      <c r="Q8" s="99">
        <f t="shared" si="6"/>
        <v>77.195261429345123</v>
      </c>
      <c r="R8" s="99">
        <f t="shared" si="6"/>
        <v>59.195261429345123</v>
      </c>
      <c r="S8" s="99">
        <f t="shared" si="6"/>
        <v>58.195261429345123</v>
      </c>
      <c r="T8" s="84">
        <f t="shared" si="4"/>
        <v>399.07156857607072</v>
      </c>
      <c r="U8" s="76">
        <f>RANK(T8,$T$7:$T$9,0)</f>
        <v>3</v>
      </c>
      <c r="V8" s="10"/>
    </row>
    <row r="9" spans="1:22" s="113" customFormat="1" ht="16.5" customHeight="1" thickBot="1" x14ac:dyDescent="0.25">
      <c r="A9" s="110" t="str">
        <f>'Cost Summary'!A5</f>
        <v>Whiting-Turner</v>
      </c>
      <c r="B9" s="116">
        <f>'1'!K6</f>
        <v>86.1</v>
      </c>
      <c r="C9" s="114">
        <f>'2'!K6</f>
        <v>77.5</v>
      </c>
      <c r="D9" s="114">
        <f>'3'!K6</f>
        <v>85.5</v>
      </c>
      <c r="E9" s="114">
        <f>'4'!K6</f>
        <v>83.5</v>
      </c>
      <c r="F9" s="114">
        <f>'5'!K6</f>
        <v>78</v>
      </c>
      <c r="G9" s="114">
        <f>'6'!K6</f>
        <v>90</v>
      </c>
      <c r="H9" s="117">
        <f>AVERAGE(B9:G9)</f>
        <v>83.433333333333337</v>
      </c>
      <c r="I9" s="120">
        <f>SUM(B9:G9)</f>
        <v>500.6</v>
      </c>
      <c r="J9" s="119">
        <f t="shared" si="5"/>
        <v>1</v>
      </c>
      <c r="K9" s="111"/>
      <c r="L9" s="115">
        <f>'7'!K6</f>
        <v>10</v>
      </c>
      <c r="M9" s="111"/>
      <c r="N9" s="116">
        <f t="shared" ref="N9:S9" si="7">B9+$L$9</f>
        <v>96.1</v>
      </c>
      <c r="O9" s="114">
        <f t="shared" si="7"/>
        <v>87.5</v>
      </c>
      <c r="P9" s="114">
        <f t="shared" si="7"/>
        <v>95.5</v>
      </c>
      <c r="Q9" s="114">
        <f t="shared" si="7"/>
        <v>93.5</v>
      </c>
      <c r="R9" s="114">
        <f t="shared" si="7"/>
        <v>88</v>
      </c>
      <c r="S9" s="114">
        <f t="shared" si="7"/>
        <v>100</v>
      </c>
      <c r="T9" s="118">
        <f>SUM(N9:S9)</f>
        <v>560.6</v>
      </c>
      <c r="U9" s="119">
        <f>RANK(T9,$T$7:$T$9,0)</f>
        <v>1</v>
      </c>
      <c r="V9" s="112"/>
    </row>
    <row r="11" spans="1:22" x14ac:dyDescent="0.2">
      <c r="L11" s="77"/>
      <c r="M11" s="77"/>
      <c r="N11" s="78"/>
      <c r="O11" s="78"/>
      <c r="P11" s="78"/>
      <c r="Q11" s="78"/>
      <c r="R11" s="78"/>
      <c r="S11" s="78"/>
      <c r="T11" s="78"/>
      <c r="U11" s="78"/>
      <c r="V11" s="78"/>
    </row>
    <row r="12" spans="1:22" x14ac:dyDescent="0.2">
      <c r="L12" s="77"/>
      <c r="M12" s="77"/>
      <c r="N12" s="78"/>
      <c r="O12" s="78"/>
      <c r="P12" s="78"/>
      <c r="Q12" s="78"/>
      <c r="R12" s="78"/>
      <c r="S12" s="78"/>
      <c r="T12" s="78"/>
      <c r="U12" s="78"/>
      <c r="V12" s="78"/>
    </row>
  </sheetData>
  <mergeCells count="1">
    <mergeCell ref="A3:J3"/>
  </mergeCells>
  <phoneticPr fontId="48" type="noConversion"/>
  <pageMargins left="0.24" right="0.3" top="1" bottom="1" header="0.5" footer="0.5"/>
  <pageSetup scale="95"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1</vt:lpstr>
      <vt:lpstr>2</vt:lpstr>
      <vt:lpstr>3</vt:lpstr>
      <vt:lpstr>4</vt:lpstr>
      <vt:lpstr>5</vt:lpstr>
      <vt:lpstr>6</vt:lpstr>
      <vt:lpstr>7</vt:lpstr>
      <vt:lpstr>Cost Summary</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Jamil, Hasan</cp:lastModifiedBy>
  <cp:lastPrinted>2013-06-21T21:40:12Z</cp:lastPrinted>
  <dcterms:created xsi:type="dcterms:W3CDTF">2013-06-21T21:38:22Z</dcterms:created>
  <dcterms:modified xsi:type="dcterms:W3CDTF">2024-08-05T16:06:49Z</dcterms:modified>
</cp:coreProperties>
</file>