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28 Social work 102 - ERIC SHEN\Evaluations\"/>
    </mc:Choice>
  </mc:AlternateContent>
  <xr:revisionPtr revIDLastSave="0" documentId="13_ncr:1_{94541063-7CE4-45EF-AE89-5434B2578A42}" xr6:coauthVersionLast="47" xr6:coauthVersionMax="47" xr10:uidLastSave="{00000000-0000-0000-0000-000000000000}"/>
  <bookViews>
    <workbookView xWindow="28680" yWindow="-120" windowWidth="29040" windowHeight="15840" tabRatio="72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 l="1"/>
  <c r="L6" i="1"/>
  <c r="M6" i="1"/>
  <c r="N6" i="1"/>
  <c r="J6" i="1"/>
  <c r="D5" i="13" l="1"/>
  <c r="E5" i="13" s="1"/>
  <c r="D4" i="5" l="1"/>
  <c r="J4" i="5" s="1"/>
  <c r="D7" i="1" s="1"/>
  <c r="D4" i="3"/>
  <c r="J4" i="3" s="1"/>
  <c r="C7" i="1" s="1"/>
  <c r="D4" i="10"/>
  <c r="J4" i="10" s="1"/>
  <c r="F7" i="1" s="1"/>
  <c r="D4" i="9"/>
  <c r="J4" i="9" s="1"/>
  <c r="E7" i="1" s="1"/>
  <c r="D4" i="2"/>
  <c r="J4" i="2" s="1"/>
  <c r="B7" i="1" s="1"/>
  <c r="E6" i="13"/>
  <c r="D5" i="3" l="1"/>
  <c r="J5" i="3" s="1"/>
  <c r="C8" i="1" s="1"/>
  <c r="D5" i="10"/>
  <c r="J5" i="10" s="1"/>
  <c r="F8" i="1" s="1"/>
  <c r="N7" i="1" s="1"/>
  <c r="D5" i="9"/>
  <c r="J5" i="9" s="1"/>
  <c r="E8" i="1" s="1"/>
  <c r="D5" i="5"/>
  <c r="J5" i="5" s="1"/>
  <c r="D8" i="1" s="1"/>
  <c r="D5" i="2"/>
  <c r="J5" i="2" s="1"/>
  <c r="B8" i="1" s="1"/>
  <c r="M7" i="1"/>
  <c r="K7" i="1"/>
  <c r="G7" i="1"/>
  <c r="G8" i="1" l="1"/>
  <c r="M8" i="1"/>
  <c r="J8" i="1"/>
  <c r="N8" i="1"/>
  <c r="L8" i="1"/>
  <c r="K8" i="1"/>
  <c r="J7" i="1"/>
  <c r="L7" i="1"/>
  <c r="A8" i="1"/>
  <c r="A7" i="1"/>
  <c r="H7" i="1" l="1"/>
  <c r="H8" i="1"/>
  <c r="O7" i="1"/>
  <c r="O8" i="1"/>
  <c r="P8" i="1" l="1"/>
  <c r="P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<sst xmlns="http://schemas.openxmlformats.org/spreadsheetml/2006/main" count="106" uniqueCount="55">
  <si>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</si>
  <si>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</si>
  <si>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</si>
  <si>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</si>
  <si>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</si>
  <si>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</si>
  <si>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</si>
  <si>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</si>
  <si>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</si>
  <si>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</si>
  <si>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</si>
  <si>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</si>
  <si>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</si>
  <si>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</si>
  <si>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</si>
  <si>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</si>
  <si>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</si>
  <si>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</si>
  <si>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</si>
  <si>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</si>
  <si>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</si>
  <si>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</si>
  <si>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</si>
  <si>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</si>
  <si>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</si>
  <si>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</si>
  <si>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</si>
  <si>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DELETE THIS.  NOT FOR RFP/CSA/GOODS SERVICES</t>
  </si>
  <si>
    <t>RFP730-24028 Renovation FY23 CRP Social Work 102</t>
  </si>
  <si>
    <t>Structure Tone</t>
  </si>
  <si>
    <t>Vaughn Construction</t>
  </si>
  <si>
    <t>Updated: 10/19</t>
  </si>
  <si>
    <t xml:space="preserve">Committee Members: </t>
  </si>
  <si>
    <t>Points (1-5)</t>
  </si>
  <si>
    <t>Respondent’s safety management program (Section 4.8)</t>
  </si>
  <si>
    <t>Respondent’s project planning and scheduling (Section 4.7)</t>
  </si>
  <si>
    <t>Respondent’s construction and execution plan (Section 4.6)</t>
  </si>
  <si>
    <t>Respondent’s qualifications and experience of Proposed Construction Team (Section 4.5)</t>
  </si>
  <si>
    <t>Respondent’s qualifications and experience with a focus on renovations with short durations (Section 4.4)</t>
  </si>
  <si>
    <t>Respondent’s Cost and Delivery Proposal (Section 4.3)
**ONLY PURCHASING WILL EVALUATE COST - EVERYONE ELSE LEAVE BLANK**</t>
  </si>
  <si>
    <t xml:space="preserve"> Criteria 6</t>
  </si>
  <si>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</si>
  <si>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</si>
  <si>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</si>
  <si>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</si>
  <si>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</si>
  <si>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</si>
  <si>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</si>
  <si>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</si>
  <si>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</si>
  <si>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6/20/2024 @ 12:00 PM Noon</t>
  </si>
  <si>
    <t>Evaluation Due Date</t>
  </si>
  <si>
    <t>Name</t>
  </si>
  <si>
    <t>University of Houston Evaluation Matrix $1 Million+</t>
  </si>
  <si>
    <t>Note: FMG and Trevino Group submitted non-compliant HSPs (HUB Sub Contracting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</si>
</sst>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sz val="10"/>
      <color rgb="FF00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theme="0" tint="-0.14999847407452621"/>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39">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37" fillId="0" borderId="27" applyNumberFormat="0" applyFill="0" applyAlignment="0" applyProtection="0"/>
    <xf numFmtId="0" fontId="35" fillId="21" borderId="26" applyNumberFormat="0" applyAlignment="0" applyProtection="0"/>
    <xf numFmtId="0" fontId="25" fillId="21" borderId="28" applyNumberFormat="0" applyAlignment="0" applyProtection="0"/>
    <xf numFmtId="0" fontId="32" fillId="8" borderId="24" applyNumberFormat="0" applyAlignment="0" applyProtection="0"/>
    <xf numFmtId="0" fontId="25" fillId="21" borderId="24" applyNumberFormat="0" applyAlignment="0" applyProtection="0"/>
    <xf numFmtId="0" fontId="32" fillId="8" borderId="28" applyNumberFormat="0" applyAlignment="0" applyProtection="0"/>
    <xf numFmtId="0" fontId="25" fillId="21" borderId="28" applyNumberFormat="0" applyAlignment="0" applyProtection="0"/>
    <xf numFmtId="0" fontId="20" fillId="2" borderId="25" applyNumberFormat="0" applyFont="0" applyAlignment="0" applyProtection="0"/>
    <xf numFmtId="0" fontId="20" fillId="2" borderId="29" applyNumberFormat="0" applyFont="0" applyAlignment="0" applyProtection="0"/>
    <xf numFmtId="0" fontId="20" fillId="2" borderId="29" applyNumberFormat="0" applyFont="0" applyAlignment="0" applyProtection="0"/>
    <xf numFmtId="0" fontId="37" fillId="0" borderId="31" applyNumberFormat="0" applyFill="0" applyAlignment="0" applyProtection="0"/>
    <xf numFmtId="0" fontId="3" fillId="0" borderId="0"/>
    <xf numFmtId="0" fontId="20" fillId="2" borderId="25" applyNumberFormat="0" applyFont="0" applyAlignment="0" applyProtection="0"/>
    <xf numFmtId="0" fontId="20" fillId="2" borderId="29" applyNumberFormat="0" applyFont="0" applyAlignment="0" applyProtection="0"/>
    <xf numFmtId="0" fontId="35" fillId="21" borderId="30" applyNumberFormat="0" applyAlignment="0" applyProtection="0"/>
    <xf numFmtId="0" fontId="37" fillId="0" borderId="27" applyNumberFormat="0" applyFill="0" applyAlignment="0" applyProtection="0"/>
    <xf numFmtId="0" fontId="35" fillId="21" borderId="26" applyNumberFormat="0" applyAlignment="0" applyProtection="0"/>
    <xf numFmtId="0" fontId="32" fillId="8" borderId="24" applyNumberFormat="0" applyAlignment="0" applyProtection="0"/>
    <xf numFmtId="0" fontId="25" fillId="21" borderId="24" applyNumberFormat="0" applyAlignment="0" applyProtection="0"/>
    <xf numFmtId="0" fontId="35" fillId="21" borderId="30" applyNumberFormat="0" applyAlignment="0" applyProtection="0"/>
    <xf numFmtId="9" fontId="3" fillId="0" borderId="0" applyFont="0" applyFill="0" applyBorder="0" applyAlignment="0" applyProtection="0"/>
    <xf numFmtId="0" fontId="32" fillId="8" borderId="28" applyNumberFormat="0" applyAlignment="0" applyProtection="0"/>
    <xf numFmtId="0" fontId="20" fillId="2" borderId="25" applyNumberFormat="0" applyFont="0" applyAlignment="0" applyProtection="0"/>
    <xf numFmtId="0" fontId="37" fillId="0" borderId="31" applyNumberFormat="0" applyFill="0" applyAlignment="0" applyProtection="0"/>
    <xf numFmtId="0" fontId="2" fillId="0" borderId="0"/>
    <xf numFmtId="0" fontId="2" fillId="0" borderId="0"/>
    <xf numFmtId="9" fontId="2" fillId="0" borderId="0" applyFont="0" applyFill="0" applyBorder="0" applyAlignment="0" applyProtection="0"/>
    <xf numFmtId="0" fontId="50" fillId="0" borderId="0" applyNumberFormat="0" applyFill="0" applyBorder="0" applyAlignment="0" applyProtection="0"/>
    <xf numFmtId="0" fontId="1" fillId="0" borderId="0"/>
  </cellStyleXfs>
  <cellXfs count="123">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2" fillId="0" borderId="0" xfId="0" applyFont="1" applyAlignment="1">
      <alignment horizontal="left"/>
    </xf>
    <xf numFmtId="0" fontId="42" fillId="26" borderId="0" xfId="0" applyFont="1" applyFill="1"/>
    <xf numFmtId="0" fontId="43" fillId="26" borderId="0" xfId="0" applyFont="1" applyFill="1"/>
    <xf numFmtId="0" fontId="19" fillId="26" borderId="0" xfId="0" applyFont="1" applyFill="1"/>
    <xf numFmtId="0" fontId="18" fillId="26" borderId="0" xfId="0" applyFont="1" applyFill="1"/>
    <xf numFmtId="0" fontId="18" fillId="26" borderId="0" xfId="0" applyFont="1" applyFill="1" applyAlignment="1">
      <alignment horizontal="left" vertical="center"/>
    </xf>
    <xf numFmtId="0" fontId="18" fillId="26" borderId="0" xfId="0" applyFont="1" applyFill="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left"/>
    </xf>
    <xf numFmtId="0" fontId="44" fillId="26" borderId="0" xfId="0" applyFont="1" applyFill="1"/>
    <xf numFmtId="0" fontId="20" fillId="0" borderId="0" xfId="98"/>
    <xf numFmtId="0" fontId="46" fillId="0" borderId="10" xfId="100" applyFont="1" applyBorder="1" applyAlignment="1">
      <alignment horizontal="right"/>
    </xf>
    <xf numFmtId="0" fontId="48" fillId="0" borderId="10" xfId="100" applyFont="1" applyBorder="1" applyAlignment="1">
      <alignment horizontal="right"/>
    </xf>
    <xf numFmtId="0" fontId="46" fillId="0" borderId="0" xfId="98" applyFont="1"/>
    <xf numFmtId="0" fontId="42" fillId="26" borderId="0" xfId="0" applyFont="1" applyFill="1" applyAlignment="1">
      <alignment horizontal="right"/>
    </xf>
    <xf numFmtId="2" fontId="0" fillId="0" borderId="0" xfId="0" applyNumberFormat="1"/>
    <xf numFmtId="0" fontId="18" fillId="26" borderId="14" xfId="0" applyFont="1" applyFill="1" applyBorder="1" applyAlignment="1">
      <alignment horizontal="right" textRotation="90" wrapText="1"/>
    </xf>
    <xf numFmtId="4" fontId="19" fillId="26" borderId="13" xfId="0" applyNumberFormat="1" applyFont="1" applyFill="1" applyBorder="1" applyAlignment="1">
      <alignment horizontal="right"/>
    </xf>
    <xf numFmtId="0" fontId="46" fillId="0" borderId="21" xfId="98" applyFont="1" applyBorder="1" applyAlignment="1">
      <alignment vertical="center"/>
    </xf>
    <xf numFmtId="44" fontId="41" fillId="24" borderId="0" xfId="105" applyFont="1" applyFill="1"/>
    <xf numFmtId="2" fontId="47" fillId="0" borderId="0" xfId="98" applyNumberFormat="1" applyFont="1"/>
    <xf numFmtId="2" fontId="47" fillId="0" borderId="0" xfId="0" applyNumberFormat="1" applyFont="1"/>
    <xf numFmtId="2" fontId="19" fillId="26" borderId="11" xfId="0" applyNumberFormat="1" applyFont="1" applyFill="1" applyBorder="1"/>
    <xf numFmtId="0" fontId="19" fillId="24" borderId="0" xfId="0" applyFont="1" applyFill="1"/>
    <xf numFmtId="0" fontId="42" fillId="24" borderId="0" xfId="0" applyFont="1" applyFill="1" applyAlignment="1">
      <alignment horizontal="right"/>
    </xf>
    <xf numFmtId="0" fontId="18" fillId="24" borderId="0" xfId="0" applyFont="1" applyFill="1"/>
    <xf numFmtId="0" fontId="18" fillId="24" borderId="0" xfId="0" applyFont="1" applyFill="1" applyAlignment="1">
      <alignment horizontal="right" textRotation="90" wrapText="1"/>
    </xf>
    <xf numFmtId="0" fontId="18" fillId="24" borderId="14" xfId="0" applyFont="1" applyFill="1" applyBorder="1" applyAlignment="1">
      <alignment horizontal="right" textRotation="90" wrapText="1"/>
    </xf>
    <xf numFmtId="0" fontId="39" fillId="24" borderId="14" xfId="0" applyFont="1" applyFill="1" applyBorder="1" applyAlignment="1">
      <alignment horizontal="right" textRotation="90" wrapText="1"/>
    </xf>
    <xf numFmtId="0" fontId="18" fillId="24" borderId="0" xfId="0" applyFont="1" applyFill="1" applyAlignment="1">
      <alignment horizontal="center" vertical="center"/>
    </xf>
    <xf numFmtId="0" fontId="19" fillId="24" borderId="11" xfId="0" applyFont="1" applyFill="1" applyBorder="1"/>
    <xf numFmtId="0" fontId="19" fillId="24" borderId="11" xfId="0" applyFont="1" applyFill="1" applyBorder="1" applyAlignment="1">
      <alignment horizontal="right"/>
    </xf>
    <xf numFmtId="0" fontId="19" fillId="24" borderId="13" xfId="0" applyFont="1" applyFill="1" applyBorder="1" applyAlignment="1">
      <alignment horizontal="right"/>
    </xf>
    <xf numFmtId="0" fontId="40" fillId="24" borderId="13" xfId="0" applyFont="1" applyFill="1" applyBorder="1" applyAlignment="1">
      <alignment horizontal="right"/>
    </xf>
    <xf numFmtId="0" fontId="19" fillId="24" borderId="0" xfId="0" applyFont="1" applyFill="1" applyAlignment="1">
      <alignment horizontal="right"/>
    </xf>
    <xf numFmtId="0" fontId="40" fillId="26" borderId="0" xfId="0" applyFont="1" applyFill="1"/>
    <xf numFmtId="0" fontId="39" fillId="26" borderId="14" xfId="0" applyFont="1" applyFill="1" applyBorder="1" applyAlignment="1">
      <alignment horizontal="right" textRotation="90" wrapText="1"/>
    </xf>
    <xf numFmtId="0" fontId="40" fillId="26" borderId="13" xfId="0" applyFont="1" applyFill="1" applyBorder="1" applyAlignment="1">
      <alignment horizontal="right"/>
    </xf>
    <xf numFmtId="0" fontId="19" fillId="27" borderId="11" xfId="0" applyFont="1" applyFill="1" applyBorder="1" applyAlignment="1">
      <alignment horizontal="left"/>
    </xf>
    <xf numFmtId="2" fontId="19" fillId="27" borderId="11" xfId="0" applyNumberFormat="1" applyFont="1" applyFill="1" applyBorder="1"/>
    <xf numFmtId="4" fontId="19" fillId="27" borderId="22" xfId="0" applyNumberFormat="1" applyFont="1" applyFill="1" applyBorder="1" applyAlignment="1">
      <alignment horizontal="right"/>
    </xf>
    <xf numFmtId="0" fontId="40" fillId="27" borderId="13" xfId="0" applyFont="1" applyFill="1" applyBorder="1" applyAlignment="1">
      <alignment horizontal="right"/>
    </xf>
    <xf numFmtId="0" fontId="19" fillId="27" borderId="12" xfId="0" applyFont="1" applyFill="1" applyBorder="1"/>
    <xf numFmtId="0" fontId="19" fillId="27" borderId="11" xfId="0" applyFont="1" applyFill="1" applyBorder="1" applyAlignment="1">
      <alignment horizontal="right"/>
    </xf>
    <xf numFmtId="0" fontId="19" fillId="27" borderId="22" xfId="0" applyFont="1" applyFill="1" applyBorder="1" applyAlignment="1">
      <alignment horizontal="right"/>
    </xf>
    <xf numFmtId="0" fontId="19" fillId="27" borderId="0" xfId="0" applyFont="1" applyFill="1"/>
    <xf numFmtId="0" fontId="45" fillId="0" borderId="10" xfId="100" applyFont="1" applyBorder="1" applyAlignment="1">
      <alignment horizontal="center"/>
    </xf>
    <xf numFmtId="0" fontId="46" fillId="0" borderId="0" xfId="98" applyFont="1" applyAlignment="1">
      <alignment horizontal="left"/>
    </xf>
    <xf numFmtId="1" fontId="20" fillId="0" borderId="23" xfId="1" applyNumberFormat="1" applyFont="1" applyBorder="1" applyAlignment="1">
      <alignment horizontal="center" vertical="center"/>
    </xf>
    <xf numFmtId="1" fontId="20" fillId="0" borderId="0" xfId="1" applyNumberFormat="1" applyFont="1" applyAlignment="1">
      <alignment horizontal="center" vertical="center"/>
    </xf>
    <xf numFmtId="44" fontId="41" fillId="0" borderId="23" xfId="105" applyFont="1" applyBorder="1" applyAlignment="1">
      <alignment horizontal="center" vertical="center"/>
    </xf>
    <xf numFmtId="44" fontId="41" fillId="0" borderId="0" xfId="105" applyFont="1" applyAlignment="1">
      <alignment horizontal="center" vertical="center"/>
    </xf>
    <xf numFmtId="0" fontId="46" fillId="24" borderId="21" xfId="98" applyFont="1" applyFill="1" applyBorder="1" applyAlignment="1">
      <alignment horizontal="left" vertical="center"/>
    </xf>
    <xf numFmtId="0" fontId="0" fillId="24" borderId="0" xfId="0" applyFill="1" applyAlignment="1">
      <alignment horizontal="left" wrapText="1"/>
    </xf>
    <xf numFmtId="164" fontId="45" fillId="25" borderId="20" xfId="107" applyNumberFormat="1" applyFont="1" applyFill="1" applyBorder="1" applyAlignment="1">
      <alignment horizontal="left" vertical="center" wrapText="1"/>
    </xf>
    <xf numFmtId="164" fontId="45" fillId="25" borderId="18" xfId="107" applyNumberFormat="1" applyFont="1" applyFill="1" applyBorder="1" applyAlignment="1">
      <alignment horizontal="left" vertical="center" wrapText="1"/>
    </xf>
    <xf numFmtId="164" fontId="45" fillId="25" borderId="16" xfId="107" applyNumberFormat="1" applyFont="1" applyFill="1" applyBorder="1" applyAlignment="1">
      <alignment horizontal="left" vertical="center" wrapText="1"/>
    </xf>
    <xf numFmtId="164" fontId="45" fillId="25" borderId="20"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0" fontId="42" fillId="26" borderId="0" xfId="0" applyFont="1" applyFill="1" applyAlignment="1">
      <alignment horizontal="left"/>
    </xf>
    <xf numFmtId="0" fontId="42" fillId="24" borderId="0" xfId="0" applyFont="1" applyFill="1" applyAlignment="1">
      <alignment horizontal="right"/>
    </xf>
    <xf numFmtId="0" fontId="20" fillId="26" borderId="0" xfId="98" applyFill="1"/>
    <xf numFmtId="0" fontId="44" fillId="26" borderId="0" xfId="98" applyFont="1" applyFill="1"/>
    <xf numFmtId="0" fontId="20" fillId="26" borderId="0" xfId="98" applyFill="1" applyAlignment="1">
      <alignment wrapText="1"/>
    </xf>
    <xf numFmtId="0" fontId="41" fillId="26" borderId="0" xfId="98" applyFont="1" applyFill="1"/>
    <xf numFmtId="0" fontId="50" fillId="26" borderId="0" xfId="137" applyFill="1"/>
    <xf numFmtId="0" fontId="51" fillId="26" borderId="0" xfId="138" applyFont="1" applyFill="1" applyAlignment="1">
      <alignment horizontal="left"/>
    </xf>
    <xf numFmtId="0" fontId="48" fillId="26" borderId="0" xfId="98" applyFont="1" applyFill="1"/>
    <xf numFmtId="0" fontId="20" fillId="26" borderId="10" xfId="98" applyFill="1" applyBorder="1"/>
    <xf numFmtId="0" fontId="20" fillId="28" borderId="32" xfId="98" applyFill="1" applyBorder="1"/>
    <xf numFmtId="0" fontId="20" fillId="28" borderId="0" xfId="98" applyFill="1"/>
    <xf numFmtId="0" fontId="52" fillId="26" borderId="0" xfId="98" applyFont="1" applyFill="1" applyAlignment="1">
      <alignment horizontal="center" wrapText="1"/>
    </xf>
    <xf numFmtId="0" fontId="20" fillId="24" borderId="33" xfId="98" applyFill="1" applyBorder="1" applyAlignment="1">
      <alignment horizontal="center"/>
    </xf>
    <xf numFmtId="0" fontId="20" fillId="24" borderId="12" xfId="98" applyFill="1" applyBorder="1" applyAlignment="1">
      <alignment horizontal="center"/>
    </xf>
    <xf numFmtId="0" fontId="20" fillId="24" borderId="22" xfId="98" applyFill="1" applyBorder="1" applyAlignment="1">
      <alignment horizontal="center"/>
    </xf>
    <xf numFmtId="0" fontId="20" fillId="26" borderId="33" xfId="98" applyFill="1" applyBorder="1" applyAlignment="1">
      <alignment horizontal="center"/>
    </xf>
    <xf numFmtId="0" fontId="20" fillId="26" borderId="12" xfId="98" applyFill="1" applyBorder="1" applyAlignment="1">
      <alignment horizontal="center"/>
    </xf>
    <xf numFmtId="0" fontId="20" fillId="26" borderId="22" xfId="98" applyFill="1" applyBorder="1" applyAlignment="1">
      <alignment horizontal="center"/>
    </xf>
    <xf numFmtId="0" fontId="53" fillId="26" borderId="12" xfId="98" applyFont="1" applyFill="1" applyBorder="1" applyAlignment="1">
      <alignment wrapText="1"/>
    </xf>
    <xf numFmtId="0" fontId="20" fillId="24" borderId="34" xfId="98" applyFill="1" applyBorder="1" applyAlignment="1">
      <alignment horizontal="center"/>
    </xf>
    <xf numFmtId="0" fontId="20" fillId="24" borderId="11" xfId="98" applyFill="1" applyBorder="1" applyAlignment="1">
      <alignment horizontal="center"/>
    </xf>
    <xf numFmtId="0" fontId="20" fillId="24" borderId="13" xfId="98" applyFill="1" applyBorder="1" applyAlignment="1">
      <alignment horizontal="center"/>
    </xf>
    <xf numFmtId="0" fontId="20" fillId="26" borderId="34" xfId="98" applyFill="1" applyBorder="1" applyAlignment="1">
      <alignment horizontal="center"/>
    </xf>
    <xf numFmtId="0" fontId="20" fillId="26" borderId="11" xfId="98" applyFill="1" applyBorder="1" applyAlignment="1">
      <alignment horizontal="center"/>
    </xf>
    <xf numFmtId="0" fontId="20" fillId="26" borderId="13" xfId="98" applyFill="1" applyBorder="1" applyAlignment="1">
      <alignment horizontal="center"/>
    </xf>
    <xf numFmtId="0" fontId="53" fillId="26" borderId="11" xfId="98" applyFont="1" applyFill="1" applyBorder="1" applyAlignment="1">
      <alignment wrapText="1"/>
    </xf>
    <xf numFmtId="0" fontId="52" fillId="25" borderId="35" xfId="98" applyFont="1" applyFill="1" applyBorder="1" applyAlignment="1">
      <alignment horizontal="center" wrapText="1"/>
    </xf>
    <xf numFmtId="0" fontId="52" fillId="25" borderId="36" xfId="98" applyFont="1" applyFill="1" applyBorder="1" applyAlignment="1">
      <alignment horizontal="center" wrapText="1"/>
    </xf>
    <xf numFmtId="0" fontId="52" fillId="25" borderId="37" xfId="98" applyFont="1" applyFill="1" applyBorder="1" applyAlignment="1">
      <alignment horizontal="center" wrapText="1"/>
    </xf>
    <xf numFmtId="0" fontId="52" fillId="26" borderId="0" xfId="98" applyFont="1" applyFill="1" applyAlignment="1">
      <alignment wrapText="1"/>
    </xf>
    <xf numFmtId="0" fontId="20" fillId="26" borderId="0" xfId="98" applyFill="1" applyAlignment="1">
      <alignment horizontal="center"/>
    </xf>
    <xf numFmtId="0" fontId="52" fillId="26" borderId="38" xfId="98" applyFont="1" applyFill="1" applyBorder="1" applyAlignment="1">
      <alignment horizontal="center" vertical="center" wrapText="1"/>
    </xf>
    <xf numFmtId="0" fontId="52" fillId="26" borderId="23" xfId="98" applyFont="1" applyFill="1" applyBorder="1" applyAlignment="1">
      <alignment horizontal="center" vertical="center" wrapText="1"/>
    </xf>
    <xf numFmtId="0" fontId="52" fillId="26" borderId="39" xfId="98" applyFont="1" applyFill="1" applyBorder="1" applyAlignment="1">
      <alignment horizontal="center" vertical="center" wrapText="1"/>
    </xf>
    <xf numFmtId="0" fontId="54" fillId="26" borderId="39" xfId="98" applyFont="1" applyFill="1" applyBorder="1" applyAlignment="1">
      <alignment horizontal="center" vertical="center" wrapText="1"/>
    </xf>
    <xf numFmtId="0" fontId="46" fillId="29" borderId="38" xfId="98" applyFont="1" applyFill="1" applyBorder="1" applyAlignment="1">
      <alignment horizontal="left"/>
    </xf>
    <xf numFmtId="0" fontId="46" fillId="29" borderId="23" xfId="98" applyFont="1" applyFill="1" applyBorder="1" applyAlignment="1">
      <alignment horizontal="left"/>
    </xf>
    <xf numFmtId="0" fontId="46" fillId="29" borderId="39" xfId="98" applyFont="1" applyFill="1" applyBorder="1" applyAlignment="1">
      <alignment horizontal="left"/>
    </xf>
    <xf numFmtId="0" fontId="41" fillId="26" borderId="0" xfId="98" applyFont="1" applyFill="1" applyAlignment="1">
      <alignment horizontal="left" wrapText="1"/>
    </xf>
    <xf numFmtId="0" fontId="20" fillId="24" borderId="40" xfId="98" applyFill="1" applyBorder="1" applyAlignment="1">
      <alignment horizontal="center" wrapText="1"/>
    </xf>
    <xf numFmtId="0" fontId="55" fillId="26" borderId="0" xfId="137" applyFont="1" applyFill="1" applyAlignment="1">
      <alignment horizontal="left"/>
    </xf>
    <xf numFmtId="0" fontId="55" fillId="26" borderId="0" xfId="137" applyFont="1" applyFill="1" applyAlignment="1"/>
    <xf numFmtId="0" fontId="55" fillId="26" borderId="0" xfId="137" applyFont="1" applyFill="1" applyAlignment="1">
      <alignment horizontal="left"/>
    </xf>
    <xf numFmtId="0" fontId="55" fillId="26" borderId="0" xfId="137" applyFont="1" applyFill="1" applyAlignment="1">
      <alignment wrapText="1"/>
    </xf>
    <xf numFmtId="0" fontId="55" fillId="26" borderId="0" xfId="137" applyFont="1" applyFill="1" applyAlignment="1">
      <alignment horizontal="left" wrapText="1"/>
    </xf>
    <xf numFmtId="0" fontId="49" fillId="26" borderId="0" xfId="138" applyFont="1" applyFill="1"/>
    <xf numFmtId="165" fontId="49" fillId="26" borderId="0" xfId="138" applyNumberFormat="1" applyFont="1" applyFill="1" applyAlignment="1">
      <alignment horizontal="center"/>
    </xf>
    <xf numFmtId="0" fontId="45" fillId="26" borderId="0" xfId="138" applyFont="1" applyFill="1" applyAlignment="1">
      <alignment horizontal="left"/>
    </xf>
    <xf numFmtId="0" fontId="20" fillId="24" borderId="41" xfId="138" applyFont="1" applyFill="1" applyBorder="1" applyAlignment="1">
      <alignment horizontal="center"/>
    </xf>
    <xf numFmtId="0" fontId="20" fillId="24" borderId="36" xfId="138" applyFont="1" applyFill="1" applyBorder="1" applyAlignment="1">
      <alignment horizontal="center"/>
    </xf>
    <xf numFmtId="0" fontId="20" fillId="24" borderId="42" xfId="138" applyFont="1" applyFill="1" applyBorder="1" applyAlignment="1">
      <alignment horizontal="center"/>
    </xf>
    <xf numFmtId="0" fontId="19" fillId="26" borderId="0" xfId="98" applyFont="1" applyFill="1"/>
    <xf numFmtId="0" fontId="18" fillId="26" borderId="0" xfId="98" applyFont="1" applyFill="1" applyAlignment="1">
      <alignment horizontal="left"/>
    </xf>
    <xf numFmtId="0" fontId="18" fillId="26" borderId="0" xfId="98" applyFont="1" applyFill="1" applyAlignment="1">
      <alignment wrapText="1"/>
    </xf>
    <xf numFmtId="0" fontId="18" fillId="26" borderId="0" xfId="98" applyFont="1" applyFill="1" applyAlignment="1">
      <alignment horizontal="left" wrapText="1"/>
    </xf>
  </cellXfs>
  <cellStyles count="13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4" xr:uid="{323EB9BA-3661-4DD1-AEF3-4F7ABF824A89}"/>
    <cellStyle name="Calculation 2 3" xfId="112" xr:uid="{10013D68-C367-4F47-B61F-E9B8099F4D73}"/>
    <cellStyle name="Calculation 3" xfId="31" xr:uid="{00000000-0005-0000-0000-000033000000}"/>
    <cellStyle name="Calculation 3 2" xfId="128" xr:uid="{BDDFFDBF-F480-466E-A98A-B8D744167022}"/>
    <cellStyle name="Calculation 3 3" xfId="116" xr:uid="{360A27FE-E4B2-4CC8-9344-28C208EED6E9}"/>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xfId="137" builtinId="8"/>
    <cellStyle name="Input 2" xfId="81" xr:uid="{00000000-0005-0000-0000-000046000000}"/>
    <cellStyle name="Input 2 2" xfId="113" xr:uid="{2DD6E5AD-7CCC-41B4-96FD-F6F9A902EFA4}"/>
    <cellStyle name="Input 2 3" xfId="131" xr:uid="{6E1C6FD7-AEE2-41E2-ACDF-6E93598249D2}"/>
    <cellStyle name="Input 3" xfId="39" xr:uid="{00000000-0005-0000-0000-000047000000}"/>
    <cellStyle name="Input 3 2" xfId="127" xr:uid="{646809FC-F766-47FE-B498-7006C6039990}"/>
    <cellStyle name="Input 3 3" xfId="115" xr:uid="{0871050E-5151-438E-986B-6BDEA234E691}"/>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38" xr:uid="{0B828AC2-8CA3-4A90-9A22-33558C7F9629}"/>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1" xr:uid="{4A49770F-C8DB-4428-BD06-CEE5215C74B4}"/>
    <cellStyle name="Normal 4 14" xfId="135" xr:uid="{3699778D-AAAB-43C1-BFF1-EC356360A99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93A9A7F1-96CC-4020-BFB0-2F9FD0A5B2BA}"/>
    <cellStyle name="Normal 9" xfId="134" xr:uid="{E672D239-986B-42C7-88DB-98A44D6261B9}"/>
    <cellStyle name="Note 2" xfId="5" xr:uid="{00000000-0005-0000-0000-000062000000}"/>
    <cellStyle name="Note 2 2" xfId="122" xr:uid="{4A819E3A-958E-4359-B073-0BEEBE428AD7}"/>
    <cellStyle name="Note 2 3" xfId="119" xr:uid="{1453477D-6E2B-4D66-9F60-C3984D095376}"/>
    <cellStyle name="Note 3" xfId="89" xr:uid="{00000000-0005-0000-0000-000063000000}"/>
    <cellStyle name="Note 3 2" xfId="132" xr:uid="{0FF81902-A583-4449-82F6-6BC086CFD737}"/>
    <cellStyle name="Note 3 3" xfId="123" xr:uid="{0900F8B7-47CC-43C2-8458-798516EFC754}"/>
    <cellStyle name="Note 4" xfId="42" xr:uid="{00000000-0005-0000-0000-000064000000}"/>
    <cellStyle name="Note 4 2" xfId="99" xr:uid="{00000000-0005-0000-0000-000065000000}"/>
    <cellStyle name="Note 4 3" xfId="117" xr:uid="{35EECF35-E727-471E-A81C-A052D172E6C0}"/>
    <cellStyle name="Note 4 4" xfId="118" xr:uid="{247B1EBE-F0F8-42EE-BC6D-F800B0BE2387}"/>
    <cellStyle name="Output 2" xfId="84" xr:uid="{00000000-0005-0000-0000-000066000000}"/>
    <cellStyle name="Output 2 2" xfId="111" xr:uid="{1938FA12-E225-4515-8C22-29AC6E73B022}"/>
    <cellStyle name="Output 2 3" xfId="129" xr:uid="{48321160-1C17-49D9-A998-6A60558A6CDC}"/>
    <cellStyle name="Output 3" xfId="43" xr:uid="{00000000-0005-0000-0000-000067000000}"/>
    <cellStyle name="Output 3 2" xfId="126" xr:uid="{7D4B72F1-BD24-46B0-862B-65AA63FA6B27}"/>
    <cellStyle name="Output 3 3" xfId="124" xr:uid="{E29DAE44-0625-495F-B1EA-1C7D7869689F}"/>
    <cellStyle name="Percent 2" xfId="130" xr:uid="{0B442A10-C620-4779-A231-E892C8970A54}"/>
    <cellStyle name="Percent 3" xfId="136" xr:uid="{7406BD82-9417-4057-AC52-62A3C44819E5}"/>
    <cellStyle name="Title 2" xfId="85" xr:uid="{00000000-0005-0000-0000-000068000000}"/>
    <cellStyle name="Title 3" xfId="44" xr:uid="{00000000-0005-0000-0000-000069000000}"/>
    <cellStyle name="Total 2" xfId="86" xr:uid="{00000000-0005-0000-0000-00006A000000}"/>
    <cellStyle name="Total 2 2" xfId="110" xr:uid="{88ED18B5-B9A3-4346-B7FB-1C6416145264}"/>
    <cellStyle name="Total 2 3" xfId="133" xr:uid="{0DD3DAB6-8554-44DC-8439-0956D6CC1AAF}"/>
    <cellStyle name="Total 3" xfId="45" xr:uid="{00000000-0005-0000-0000-00006B000000}"/>
    <cellStyle name="Total 3 2" xfId="125" xr:uid="{956460E0-56F7-4169-AA32-783E53FD9F87}"/>
    <cellStyle name="Total 3 3" xfId="120" xr:uid="{5222F4C8-0BDE-42B6-A9D7-25EEBA941029}"/>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31293AF0-7916-402A-8DB0-9F213A599D9F}"/>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workbookViewId="0">
      <selection activeCell="E34" sqref="E34"/>
    </sheetView>
  </sheetViews>
  <sheetFormatPr defaultRowHeight="12.75" x14ac:dyDescent="0.2"/>
  <cols>
    <col min="1"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50"/>
      <c r="B3" s="50"/>
      <c r="C3" s="50"/>
      <c r="D3" s="16" t="s">
        <v>6</v>
      </c>
      <c r="E3" s="15" t="s">
        <v>7</v>
      </c>
      <c r="F3" s="15" t="s">
        <v>8</v>
      </c>
      <c r="G3" s="15" t="s">
        <v>9</v>
      </c>
      <c r="H3" s="15" t="s">
        <v>10</v>
      </c>
      <c r="I3" s="15" t="s">
        <v>11</v>
      </c>
      <c r="J3" s="16" t="s">
        <v>25</v>
      </c>
    </row>
    <row r="4" spans="1:10" x14ac:dyDescent="0.2">
      <c r="A4" s="51" t="s">
        <v>29</v>
      </c>
      <c r="B4" s="51"/>
      <c r="C4" s="51"/>
      <c r="D4" s="24">
        <f>'Pricing Score Calculation'!E5</f>
        <v>30</v>
      </c>
      <c r="E4" s="14">
        <v>16</v>
      </c>
      <c r="F4" s="14">
        <v>6</v>
      </c>
      <c r="G4" s="14">
        <v>9</v>
      </c>
      <c r="H4" s="14">
        <v>9</v>
      </c>
      <c r="I4" s="14">
        <v>6</v>
      </c>
      <c r="J4" s="25">
        <f>SUM(D4:I4)</f>
        <v>76</v>
      </c>
    </row>
    <row r="5" spans="1:10" x14ac:dyDescent="0.2">
      <c r="A5" s="51" t="s">
        <v>30</v>
      </c>
      <c r="B5" s="51"/>
      <c r="C5" s="51"/>
      <c r="D5" s="24">
        <f>'Pricing Score Calculation'!E6</f>
        <v>23.256747127460585</v>
      </c>
      <c r="E5" s="14">
        <v>16</v>
      </c>
      <c r="F5" s="14">
        <v>8</v>
      </c>
      <c r="G5" s="14">
        <v>12</v>
      </c>
      <c r="H5" s="14">
        <v>12</v>
      </c>
      <c r="I5" s="14">
        <v>8</v>
      </c>
      <c r="J5" s="25">
        <f>SUM(D5:I5)</f>
        <v>79.256747127460585</v>
      </c>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0"/>
      <c r="B3" s="50"/>
      <c r="C3" s="50"/>
      <c r="D3" s="16" t="s">
        <v>6</v>
      </c>
      <c r="E3" s="15" t="s">
        <v>7</v>
      </c>
      <c r="F3" s="15" t="s">
        <v>8</v>
      </c>
      <c r="G3" s="15" t="s">
        <v>9</v>
      </c>
      <c r="H3" s="15" t="s">
        <v>10</v>
      </c>
      <c r="I3" s="15" t="s">
        <v>11</v>
      </c>
      <c r="J3" s="16" t="s">
        <v>25</v>
      </c>
      <c r="K3" s="2"/>
      <c r="L3" s="2"/>
      <c r="M3" s="2"/>
    </row>
    <row r="4" spans="1:13" x14ac:dyDescent="0.2">
      <c r="A4" s="51" t="s">
        <v>29</v>
      </c>
      <c r="B4" s="51"/>
      <c r="C4" s="51"/>
      <c r="D4" s="24">
        <f>'Pricing Score Calculation'!E5</f>
        <v>30</v>
      </c>
      <c r="E4" s="14">
        <v>13.6</v>
      </c>
      <c r="F4" s="14">
        <v>6.4</v>
      </c>
      <c r="G4" s="14">
        <v>9.6000000000000014</v>
      </c>
      <c r="H4" s="14">
        <v>10.199999999999999</v>
      </c>
      <c r="I4" s="14">
        <v>9.8000000000000007</v>
      </c>
      <c r="J4" s="25">
        <f>SUM(D4:I4)</f>
        <v>79.599999999999994</v>
      </c>
    </row>
    <row r="5" spans="1:13" x14ac:dyDescent="0.2">
      <c r="A5" s="51" t="s">
        <v>30</v>
      </c>
      <c r="B5" s="51"/>
      <c r="C5" s="51"/>
      <c r="D5" s="24">
        <f>'Pricing Score Calculation'!E6</f>
        <v>23.256747127460585</v>
      </c>
      <c r="E5" s="14">
        <v>20</v>
      </c>
      <c r="F5" s="14">
        <v>10</v>
      </c>
      <c r="G5" s="14">
        <v>15</v>
      </c>
      <c r="H5" s="14">
        <v>14.700000000000001</v>
      </c>
      <c r="I5" s="14">
        <v>10</v>
      </c>
      <c r="J5" s="25">
        <f>SUM(D5:I5)</f>
        <v>92.956747127460588</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0"/>
      <c r="B3" s="50"/>
      <c r="C3" s="50"/>
      <c r="D3" s="16" t="s">
        <v>6</v>
      </c>
      <c r="E3" s="15" t="s">
        <v>7</v>
      </c>
      <c r="F3" s="15" t="s">
        <v>8</v>
      </c>
      <c r="G3" s="15" t="s">
        <v>9</v>
      </c>
      <c r="H3" s="15" t="s">
        <v>10</v>
      </c>
      <c r="I3" s="15" t="s">
        <v>11</v>
      </c>
      <c r="J3" s="16" t="s">
        <v>25</v>
      </c>
      <c r="K3" s="2"/>
      <c r="L3" s="2"/>
      <c r="M3" s="2"/>
    </row>
    <row r="4" spans="1:13" x14ac:dyDescent="0.2">
      <c r="A4" s="51" t="s">
        <v>29</v>
      </c>
      <c r="B4" s="51"/>
      <c r="C4" s="51"/>
      <c r="D4" s="24">
        <f>'Pricing Score Calculation'!E5</f>
        <v>30</v>
      </c>
      <c r="E4" s="14">
        <v>12</v>
      </c>
      <c r="F4" s="14">
        <v>6.2</v>
      </c>
      <c r="G4" s="14">
        <v>9.3000000000000007</v>
      </c>
      <c r="H4" s="14">
        <v>9</v>
      </c>
      <c r="I4" s="14">
        <v>8.1999999999999993</v>
      </c>
      <c r="J4" s="25">
        <f>SUM(D4:I4)</f>
        <v>74.7</v>
      </c>
    </row>
    <row r="5" spans="1:13" x14ac:dyDescent="0.2">
      <c r="A5" s="51" t="s">
        <v>30</v>
      </c>
      <c r="B5" s="51"/>
      <c r="C5" s="51"/>
      <c r="D5" s="24">
        <f>'Pricing Score Calculation'!E6</f>
        <v>23.256747127460585</v>
      </c>
      <c r="E5" s="14">
        <v>19.2</v>
      </c>
      <c r="F5" s="14">
        <v>9.1999999999999993</v>
      </c>
      <c r="G5" s="14">
        <v>12</v>
      </c>
      <c r="H5" s="14">
        <v>12</v>
      </c>
      <c r="I5" s="14">
        <v>8</v>
      </c>
      <c r="J5" s="25">
        <f>SUM(D5:I5)</f>
        <v>83.656747127460591</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0"/>
      <c r="B3" s="50"/>
      <c r="C3" s="50"/>
      <c r="D3" s="16" t="s">
        <v>6</v>
      </c>
      <c r="E3" s="15" t="s">
        <v>7</v>
      </c>
      <c r="F3" s="15" t="s">
        <v>8</v>
      </c>
      <c r="G3" s="15" t="s">
        <v>9</v>
      </c>
      <c r="H3" s="15" t="s">
        <v>10</v>
      </c>
      <c r="I3" s="15" t="s">
        <v>11</v>
      </c>
      <c r="J3" s="16" t="s">
        <v>25</v>
      </c>
      <c r="K3" s="2"/>
      <c r="L3" s="2"/>
      <c r="M3" s="2"/>
    </row>
    <row r="4" spans="1:13" x14ac:dyDescent="0.2">
      <c r="A4" s="51" t="s">
        <v>29</v>
      </c>
      <c r="B4" s="51"/>
      <c r="C4" s="51"/>
      <c r="D4" s="24">
        <f>'Pricing Score Calculation'!E5</f>
        <v>30</v>
      </c>
      <c r="E4" s="14">
        <v>14</v>
      </c>
      <c r="F4" s="14">
        <v>7.6</v>
      </c>
      <c r="G4" s="14">
        <v>12</v>
      </c>
      <c r="H4" s="14">
        <v>10.8</v>
      </c>
      <c r="I4" s="14">
        <v>7</v>
      </c>
      <c r="J4" s="25">
        <f>SUM(D4:I4)</f>
        <v>81.400000000000006</v>
      </c>
    </row>
    <row r="5" spans="1:13" x14ac:dyDescent="0.2">
      <c r="A5" s="51" t="s">
        <v>30</v>
      </c>
      <c r="B5" s="51"/>
      <c r="C5" s="51"/>
      <c r="D5" s="24">
        <f>'Pricing Score Calculation'!E6</f>
        <v>23.256747127460585</v>
      </c>
      <c r="E5" s="14">
        <v>14</v>
      </c>
      <c r="F5" s="14">
        <v>8</v>
      </c>
      <c r="G5" s="14">
        <v>12</v>
      </c>
      <c r="H5" s="14">
        <v>10.5</v>
      </c>
      <c r="I5" s="14">
        <v>7</v>
      </c>
      <c r="J5" s="25">
        <f>SUM(D5:I5)</f>
        <v>74.756747127460585</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
  <sheetViews>
    <sheetView workbookViewId="0">
      <selection activeCell="A4" sqref="A4:C5"/>
    </sheetView>
  </sheetViews>
  <sheetFormatPr defaultRowHeight="12.75" x14ac:dyDescent="0.2"/>
  <cols>
    <col min="10" max="10" width="14.42578125" bestFit="1" customWidth="1"/>
  </cols>
  <sheetData>
    <row r="1" spans="1:13" ht="15.75" x14ac:dyDescent="0.25">
      <c r="A1" s="4" t="s">
        <v>0</v>
      </c>
      <c r="B1" s="3"/>
      <c r="C1" s="3"/>
      <c r="D1" s="3"/>
      <c r="E1" s="1"/>
      <c r="F1" s="1"/>
      <c r="G1" s="1"/>
      <c r="H1" s="1"/>
      <c r="I1" s="1"/>
    </row>
    <row r="2" spans="1:13" ht="15.75" x14ac:dyDescent="0.25">
      <c r="A2" s="1"/>
    </row>
    <row r="3" spans="1:13" x14ac:dyDescent="0.2">
      <c r="A3" s="50"/>
      <c r="B3" s="50"/>
      <c r="C3" s="50"/>
      <c r="D3" s="16" t="s">
        <v>6</v>
      </c>
      <c r="E3" s="15" t="s">
        <v>7</v>
      </c>
      <c r="F3" s="15" t="s">
        <v>8</v>
      </c>
      <c r="G3" s="15" t="s">
        <v>9</v>
      </c>
      <c r="H3" s="15" t="s">
        <v>10</v>
      </c>
      <c r="I3" s="15" t="s">
        <v>11</v>
      </c>
      <c r="J3" s="16" t="s">
        <v>25</v>
      </c>
      <c r="K3" s="2"/>
      <c r="L3" s="2"/>
      <c r="M3" s="2"/>
    </row>
    <row r="4" spans="1:13" x14ac:dyDescent="0.2">
      <c r="A4" s="51" t="s">
        <v>29</v>
      </c>
      <c r="B4" s="51"/>
      <c r="C4" s="51"/>
      <c r="D4" s="24">
        <f>'Pricing Score Calculation'!E5</f>
        <v>30</v>
      </c>
      <c r="E4" s="14">
        <v>20</v>
      </c>
      <c r="F4" s="14">
        <v>10</v>
      </c>
      <c r="G4" s="14">
        <v>15</v>
      </c>
      <c r="H4" s="14">
        <v>15</v>
      </c>
      <c r="I4" s="14">
        <v>10</v>
      </c>
      <c r="J4" s="25">
        <f>SUM(D4:I4)</f>
        <v>100</v>
      </c>
    </row>
    <row r="5" spans="1:13" x14ac:dyDescent="0.2">
      <c r="A5" s="51" t="s">
        <v>30</v>
      </c>
      <c r="B5" s="51"/>
      <c r="C5" s="51"/>
      <c r="D5" s="24">
        <f>'Pricing Score Calculation'!E6</f>
        <v>23.256747127460585</v>
      </c>
      <c r="E5" s="14">
        <v>20</v>
      </c>
      <c r="F5" s="14">
        <v>10</v>
      </c>
      <c r="G5" s="14">
        <v>15</v>
      </c>
      <c r="H5" s="14">
        <v>15</v>
      </c>
      <c r="I5" s="14">
        <v>10</v>
      </c>
      <c r="J5" s="25">
        <f>SUM(D5:I5)</f>
        <v>93.256747127460585</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6"/>
  <sheetViews>
    <sheetView workbookViewId="0">
      <selection activeCell="E30" sqref="E30"/>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56" t="s">
        <v>23</v>
      </c>
      <c r="B1" s="56"/>
      <c r="C1" s="22"/>
      <c r="D1" s="22"/>
      <c r="E1" s="22"/>
    </row>
    <row r="2" spans="1:16" x14ac:dyDescent="0.2">
      <c r="A2" s="58" t="s">
        <v>17</v>
      </c>
      <c r="B2" s="61" t="s">
        <v>18</v>
      </c>
      <c r="C2" s="64" t="s">
        <v>21</v>
      </c>
      <c r="D2" s="64" t="s">
        <v>19</v>
      </c>
      <c r="E2" s="64" t="s">
        <v>20</v>
      </c>
      <c r="G2" s="57" t="s">
        <v>26</v>
      </c>
      <c r="H2" s="57"/>
      <c r="I2" s="57"/>
      <c r="J2" s="57"/>
      <c r="K2" s="57"/>
      <c r="L2" s="57"/>
      <c r="M2" s="57"/>
      <c r="N2" s="57"/>
      <c r="O2" s="57"/>
      <c r="P2" s="57"/>
    </row>
    <row r="3" spans="1:16" x14ac:dyDescent="0.2">
      <c r="A3" s="59"/>
      <c r="B3" s="62"/>
      <c r="C3" s="65"/>
      <c r="D3" s="65"/>
      <c r="E3" s="65"/>
      <c r="G3" s="57"/>
      <c r="H3" s="57"/>
      <c r="I3" s="57"/>
      <c r="J3" s="57"/>
      <c r="K3" s="57"/>
      <c r="L3" s="57"/>
      <c r="M3" s="57"/>
      <c r="N3" s="57"/>
      <c r="O3" s="57"/>
      <c r="P3" s="57"/>
    </row>
    <row r="4" spans="1:16" ht="13.5" thickBot="1" x14ac:dyDescent="0.25">
      <c r="A4" s="60"/>
      <c r="B4" s="63"/>
      <c r="C4" s="66"/>
      <c r="D4" s="66"/>
      <c r="E4" s="66"/>
      <c r="G4" s="57"/>
      <c r="H4" s="57"/>
      <c r="I4" s="57"/>
      <c r="J4" s="57"/>
      <c r="K4" s="57"/>
      <c r="L4" s="57"/>
      <c r="M4" s="57"/>
      <c r="N4" s="57"/>
      <c r="O4" s="57"/>
      <c r="P4" s="57"/>
    </row>
    <row r="5" spans="1:16" x14ac:dyDescent="0.2">
      <c r="A5" s="17" t="s">
        <v>29</v>
      </c>
      <c r="B5" s="23">
        <v>870345</v>
      </c>
      <c r="C5" s="52">
        <v>30</v>
      </c>
      <c r="D5" s="54">
        <f>MIN(B5:B6)</f>
        <v>870345</v>
      </c>
      <c r="E5" s="19">
        <f>$C$5*($D$5/B5)</f>
        <v>30</v>
      </c>
    </row>
    <row r="6" spans="1:16" x14ac:dyDescent="0.2">
      <c r="A6" s="17" t="s">
        <v>30</v>
      </c>
      <c r="B6" s="23">
        <v>1122700</v>
      </c>
      <c r="C6" s="53"/>
      <c r="D6" s="55"/>
      <c r="E6" s="19">
        <f t="shared" ref="E6" si="0">$C$5*($D$5/B6)</f>
        <v>23.256747127460585</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
  <sheetViews>
    <sheetView workbookViewId="0">
      <selection activeCell="H8" sqref="H8"/>
    </sheetView>
  </sheetViews>
  <sheetFormatPr defaultColWidth="9.140625" defaultRowHeight="15" x14ac:dyDescent="0.2"/>
  <cols>
    <col min="1" max="1" width="33" style="7" customWidth="1"/>
    <col min="2" max="3" width="7" style="7" bestFit="1" customWidth="1"/>
    <col min="4" max="5" width="7.7109375" style="7" customWidth="1"/>
    <col min="6" max="6" width="8.28515625" style="7" bestFit="1" customWidth="1"/>
    <col min="7" max="7" width="8.85546875" style="7" customWidth="1"/>
    <col min="8" max="8" width="7.5703125" style="7" customWidth="1"/>
    <col min="9" max="9" width="8.28515625" style="7" hidden="1" customWidth="1"/>
    <col min="10" max="14" width="4.140625" style="7" hidden="1" customWidth="1"/>
    <col min="15" max="15" width="7.140625" style="7" hidden="1" customWidth="1"/>
    <col min="16" max="17" width="0" style="7" hidden="1" customWidth="1"/>
    <col min="18" max="16384" width="9.140625" style="7"/>
  </cols>
  <sheetData>
    <row r="1" spans="1:17" ht="15.75" x14ac:dyDescent="0.25">
      <c r="A1" s="5" t="s">
        <v>12</v>
      </c>
      <c r="B1" s="6"/>
      <c r="C1" s="5"/>
      <c r="D1" s="5"/>
      <c r="E1" s="5"/>
      <c r="F1" s="5"/>
      <c r="G1" s="5"/>
      <c r="H1" s="5"/>
    </row>
    <row r="2" spans="1:17" ht="6" customHeight="1" x14ac:dyDescent="0.25">
      <c r="A2" s="5"/>
      <c r="B2" s="6"/>
      <c r="C2" s="5"/>
      <c r="D2" s="5"/>
      <c r="E2" s="5"/>
      <c r="F2" s="5"/>
      <c r="G2" s="5"/>
      <c r="H2" s="5"/>
    </row>
    <row r="3" spans="1:17" ht="15.75" x14ac:dyDescent="0.25">
      <c r="A3" s="67" t="s">
        <v>28</v>
      </c>
      <c r="B3" s="67"/>
      <c r="C3" s="67"/>
      <c r="D3" s="67"/>
      <c r="E3" s="67"/>
      <c r="F3" s="67"/>
      <c r="G3" s="67"/>
      <c r="H3" s="67"/>
      <c r="I3" s="27"/>
      <c r="J3" s="27"/>
      <c r="K3" s="27"/>
      <c r="L3" s="27"/>
      <c r="M3" s="27"/>
      <c r="N3" s="27"/>
      <c r="O3" s="27"/>
      <c r="P3" s="27"/>
      <c r="Q3" s="27"/>
    </row>
    <row r="4" spans="1:17" x14ac:dyDescent="0.2">
      <c r="A4" s="6"/>
      <c r="B4" s="6"/>
      <c r="C4" s="6"/>
      <c r="D4" s="6"/>
      <c r="E4" s="6"/>
      <c r="F4" s="6"/>
      <c r="G4" s="6"/>
      <c r="H4" s="6"/>
      <c r="I4" s="27"/>
      <c r="J4" s="27"/>
      <c r="K4" s="27"/>
      <c r="L4" s="27"/>
      <c r="M4" s="27"/>
      <c r="N4" s="27"/>
      <c r="O4" s="27"/>
      <c r="P4" s="27"/>
      <c r="Q4" s="27"/>
    </row>
    <row r="5" spans="1:17" ht="15.75" x14ac:dyDescent="0.25">
      <c r="G5" s="18" t="s">
        <v>22</v>
      </c>
      <c r="H5" s="8"/>
      <c r="I5" s="28"/>
      <c r="J5" s="29"/>
      <c r="K5" s="27"/>
      <c r="L5" s="27"/>
      <c r="M5" s="27"/>
      <c r="N5" s="27"/>
      <c r="O5" s="68" t="s">
        <v>15</v>
      </c>
      <c r="P5" s="68"/>
      <c r="Q5" s="27"/>
    </row>
    <row r="6" spans="1:17" s="11" customFormat="1" ht="135" customHeight="1" x14ac:dyDescent="0.2">
      <c r="A6" s="9"/>
      <c r="B6" s="10" t="s">
        <v>1</v>
      </c>
      <c r="C6" s="10" t="s">
        <v>2</v>
      </c>
      <c r="D6" s="10" t="s">
        <v>3</v>
      </c>
      <c r="E6" s="10" t="s">
        <v>4</v>
      </c>
      <c r="F6" s="10" t="s">
        <v>5</v>
      </c>
      <c r="G6" s="20" t="s">
        <v>16</v>
      </c>
      <c r="H6" s="40" t="s">
        <v>14</v>
      </c>
      <c r="I6" s="27"/>
      <c r="J6" s="30" t="str">
        <f>B6</f>
        <v>Evaluator 1</v>
      </c>
      <c r="K6" s="30" t="str">
        <f>C6</f>
        <v>Evaluator 2</v>
      </c>
      <c r="L6" s="30" t="str">
        <f>D6</f>
        <v>Evaluator 3</v>
      </c>
      <c r="M6" s="30" t="str">
        <f>E6</f>
        <v>Evaluator 4</v>
      </c>
      <c r="N6" s="30" t="str">
        <f>F6</f>
        <v>Evaluator 5</v>
      </c>
      <c r="O6" s="31" t="s">
        <v>24</v>
      </c>
      <c r="P6" s="32" t="s">
        <v>14</v>
      </c>
      <c r="Q6" s="33"/>
    </row>
    <row r="7" spans="1:17" ht="16.5" customHeight="1" x14ac:dyDescent="0.2">
      <c r="A7" s="12" t="str">
        <f>'1'!A4:C4</f>
        <v>Structure Tone</v>
      </c>
      <c r="B7" s="26">
        <f>'1'!J4</f>
        <v>76</v>
      </c>
      <c r="C7" s="26">
        <f>'2'!J4</f>
        <v>79.599999999999994</v>
      </c>
      <c r="D7" s="26">
        <f>'3'!J4</f>
        <v>74.7</v>
      </c>
      <c r="E7" s="26">
        <f>'4'!J4</f>
        <v>81.400000000000006</v>
      </c>
      <c r="F7" s="26">
        <f>'5'!J4</f>
        <v>100</v>
      </c>
      <c r="G7" s="21">
        <f>AVERAGE(B7:F7)</f>
        <v>82.34</v>
      </c>
      <c r="H7" s="41">
        <f>RANK(G7,$G$7:$G$8,0)</f>
        <v>2</v>
      </c>
      <c r="I7" s="34"/>
      <c r="J7" s="35">
        <f>RANK(B7,$B$7:$B$8,0)</f>
        <v>2</v>
      </c>
      <c r="K7" s="35">
        <f>RANK(C7,$C$7:$C$8,0)</f>
        <v>2</v>
      </c>
      <c r="L7" s="35">
        <f>RANK(D7,$D$7:$D$8,0)</f>
        <v>2</v>
      </c>
      <c r="M7" s="35">
        <f>RANK(E7,$E$7:$E$8,0)</f>
        <v>1</v>
      </c>
      <c r="N7" s="35">
        <f>RANK(F7,$F$7:$F$8,0)</f>
        <v>1</v>
      </c>
      <c r="O7" s="36">
        <f>AVERAGE(J7:N7)</f>
        <v>1.6</v>
      </c>
      <c r="P7" s="37">
        <f>RANK(O7,$O$7:$O$8,1)</f>
        <v>2</v>
      </c>
      <c r="Q7" s="27"/>
    </row>
    <row r="8" spans="1:17" s="49" customFormat="1" ht="16.5" customHeight="1" x14ac:dyDescent="0.2">
      <c r="A8" s="42" t="str">
        <f>'1'!A5:C5</f>
        <v>Vaughn Construction</v>
      </c>
      <c r="B8" s="43">
        <f>'1'!J5</f>
        <v>79.256747127460585</v>
      </c>
      <c r="C8" s="43">
        <f>'2'!J5</f>
        <v>92.956747127460588</v>
      </c>
      <c r="D8" s="43">
        <f>'3'!J5</f>
        <v>83.656747127460591</v>
      </c>
      <c r="E8" s="43">
        <f>'4'!J5</f>
        <v>74.756747127460585</v>
      </c>
      <c r="F8" s="43">
        <f>'5'!J5</f>
        <v>93.256747127460585</v>
      </c>
      <c r="G8" s="44">
        <f>AVERAGE(B8:F8)</f>
        <v>84.776747127460595</v>
      </c>
      <c r="H8" s="45">
        <f>RANK(G8,$G$7:$G$8,0)</f>
        <v>1</v>
      </c>
      <c r="I8" s="46"/>
      <c r="J8" s="47">
        <f>RANK(B8,$B$7:$B$8,0)</f>
        <v>1</v>
      </c>
      <c r="K8" s="47">
        <f>RANK(C8,$C$7:$C$8,0)</f>
        <v>1</v>
      </c>
      <c r="L8" s="47">
        <f>RANK(D8,$D$7:$D$8,0)</f>
        <v>1</v>
      </c>
      <c r="M8" s="47">
        <f>RANK(E8,$E$7:$E$8,0)</f>
        <v>2</v>
      </c>
      <c r="N8" s="47">
        <f>RANK(F8,$F$7:$F$8,0)</f>
        <v>2</v>
      </c>
      <c r="O8" s="48">
        <f>AVERAGE(J8:N8)</f>
        <v>1.4</v>
      </c>
      <c r="P8" s="45">
        <f>RANK(O8,$O$7:$O$8,1)</f>
        <v>1</v>
      </c>
    </row>
    <row r="9" spans="1:17" x14ac:dyDescent="0.2">
      <c r="I9" s="38"/>
      <c r="J9" s="27"/>
      <c r="K9" s="27"/>
      <c r="L9" s="27"/>
      <c r="M9" s="27"/>
      <c r="N9" s="27"/>
      <c r="O9" s="27"/>
      <c r="P9" s="27"/>
      <c r="Q9" s="27"/>
    </row>
    <row r="10" spans="1:17" x14ac:dyDescent="0.2">
      <c r="I10" s="27"/>
      <c r="J10" s="27"/>
      <c r="K10" s="27"/>
      <c r="L10" s="27"/>
      <c r="M10" s="27"/>
      <c r="N10" s="27"/>
      <c r="O10" s="27"/>
      <c r="P10" s="27"/>
      <c r="Q10" s="27"/>
    </row>
    <row r="11" spans="1:17" x14ac:dyDescent="0.2">
      <c r="A11" s="7" t="s">
        <v>54</v>
      </c>
      <c r="I11" s="27"/>
      <c r="J11" s="27"/>
      <c r="K11" s="27"/>
      <c r="L11" s="27"/>
      <c r="M11" s="27"/>
      <c r="N11" s="27"/>
      <c r="O11" s="27"/>
      <c r="P11" s="27"/>
      <c r="Q11" s="27"/>
    </row>
    <row r="12" spans="1:17" x14ac:dyDescent="0.2">
      <c r="I12" s="39" t="s">
        <v>27</v>
      </c>
    </row>
    <row r="14" spans="1:17" x14ac:dyDescent="0.2">
      <c r="A14" s="13" t="s">
        <v>13</v>
      </c>
    </row>
    <row r="15" spans="1:17" x14ac:dyDescent="0.2">
      <c r="A15" s="13"/>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FA17-53DA-4AD4-B6CF-B1020B1FD649}">
  <dimension ref="A1:S47"/>
  <sheetViews>
    <sheetView tabSelected="1" zoomScaleNormal="100" workbookViewId="0">
      <selection activeCell="G5" sqref="G5"/>
    </sheetView>
  </sheetViews>
  <sheetFormatPr defaultRowHeight="12.75" x14ac:dyDescent="0.2"/>
  <cols>
    <col min="1" max="1" width="20.7109375" style="69" customWidth="1"/>
    <col min="2" max="19" width="9.5703125" style="69" customWidth="1"/>
    <col min="20" max="16384" width="9.140625" style="69"/>
  </cols>
  <sheetData>
    <row r="1" spans="1:19" ht="15.75" customHeight="1" x14ac:dyDescent="0.25">
      <c r="A1" s="122" t="s">
        <v>53</v>
      </c>
      <c r="B1" s="122"/>
      <c r="C1" s="122"/>
      <c r="D1" s="122"/>
      <c r="E1" s="122"/>
      <c r="F1" s="122"/>
      <c r="G1" s="122"/>
      <c r="H1" s="122"/>
      <c r="I1" s="122"/>
      <c r="J1" s="121"/>
    </row>
    <row r="2" spans="1:19" ht="15.75" x14ac:dyDescent="0.25">
      <c r="A2" s="120" t="s">
        <v>28</v>
      </c>
      <c r="B2" s="120"/>
      <c r="C2" s="120"/>
      <c r="D2" s="120"/>
      <c r="E2" s="120"/>
      <c r="F2" s="120"/>
      <c r="G2" s="120"/>
      <c r="H2" s="120"/>
      <c r="I2" s="120"/>
      <c r="J2" s="119"/>
    </row>
    <row r="3" spans="1:19" x14ac:dyDescent="0.2">
      <c r="A3" s="115" t="s">
        <v>52</v>
      </c>
      <c r="B3" s="118"/>
      <c r="C3" s="117"/>
      <c r="D3" s="116"/>
    </row>
    <row r="4" spans="1:19" ht="15" customHeight="1" x14ac:dyDescent="0.2">
      <c r="A4" s="115" t="s">
        <v>51</v>
      </c>
      <c r="B4" s="114" t="s">
        <v>50</v>
      </c>
      <c r="C4" s="114"/>
      <c r="D4" s="114"/>
      <c r="E4" s="113"/>
    </row>
    <row r="5" spans="1:19" ht="20.25" customHeight="1" x14ac:dyDescent="0.25">
      <c r="A5" s="112" t="s">
        <v>49</v>
      </c>
      <c r="B5" s="112"/>
      <c r="C5" s="111"/>
      <c r="D5" s="111"/>
      <c r="E5" s="111"/>
      <c r="F5" s="111"/>
      <c r="G5" s="111"/>
    </row>
    <row r="6" spans="1:19" ht="27" customHeight="1" x14ac:dyDescent="0.2">
      <c r="A6" s="107"/>
      <c r="B6" s="106" t="s">
        <v>48</v>
      </c>
      <c r="C6" s="106"/>
      <c r="D6" s="106"/>
      <c r="E6" s="106"/>
      <c r="F6" s="106"/>
      <c r="G6" s="106"/>
      <c r="H6" s="106"/>
      <c r="I6" s="106"/>
    </row>
    <row r="7" spans="1:19" ht="20.25" customHeight="1" x14ac:dyDescent="0.25">
      <c r="A7" s="110" t="s">
        <v>47</v>
      </c>
      <c r="B7" s="110"/>
      <c r="C7" s="109"/>
      <c r="D7" s="108"/>
      <c r="E7" s="108"/>
      <c r="F7" s="108"/>
      <c r="G7" s="108"/>
    </row>
    <row r="8" spans="1:19" ht="27" customHeight="1" x14ac:dyDescent="0.2">
      <c r="A8" s="107"/>
      <c r="B8" s="106" t="s">
        <v>46</v>
      </c>
      <c r="C8" s="106"/>
      <c r="D8" s="106"/>
      <c r="E8" s="106"/>
      <c r="F8" s="106"/>
      <c r="G8" s="106"/>
      <c r="H8" s="106"/>
      <c r="I8" s="106"/>
    </row>
    <row r="9" spans="1:19" ht="15" customHeight="1" x14ac:dyDescent="0.2"/>
    <row r="10" spans="1:19" ht="15" customHeight="1" x14ac:dyDescent="0.2"/>
    <row r="11" spans="1:19" ht="11.25" customHeight="1" thickBot="1" x14ac:dyDescent="0.25"/>
    <row r="12" spans="1:19" s="98" customFormat="1" ht="13.5" thickBot="1" x14ac:dyDescent="0.25">
      <c r="B12" s="105" t="s">
        <v>45</v>
      </c>
      <c r="C12" s="104"/>
      <c r="D12" s="103"/>
      <c r="E12" s="105" t="s">
        <v>44</v>
      </c>
      <c r="F12" s="104"/>
      <c r="G12" s="103"/>
      <c r="H12" s="105" t="s">
        <v>43</v>
      </c>
      <c r="I12" s="104"/>
      <c r="J12" s="103"/>
      <c r="K12" s="105" t="s">
        <v>42</v>
      </c>
      <c r="L12" s="104"/>
      <c r="M12" s="103"/>
      <c r="N12" s="105" t="s">
        <v>41</v>
      </c>
      <c r="O12" s="104"/>
      <c r="P12" s="103"/>
      <c r="Q12" s="105" t="s">
        <v>40</v>
      </c>
      <c r="R12" s="104"/>
      <c r="S12" s="103"/>
    </row>
    <row r="13" spans="1:19" s="98" customFormat="1" ht="112.5" customHeight="1" x14ac:dyDescent="0.2">
      <c r="B13" s="102" t="s">
        <v>39</v>
      </c>
      <c r="C13" s="100"/>
      <c r="D13" s="99"/>
      <c r="E13" s="101" t="s">
        <v>38</v>
      </c>
      <c r="F13" s="100"/>
      <c r="G13" s="99"/>
      <c r="H13" s="101" t="s">
        <v>37</v>
      </c>
      <c r="I13" s="100"/>
      <c r="J13" s="99"/>
      <c r="K13" s="101" t="s">
        <v>36</v>
      </c>
      <c r="L13" s="100"/>
      <c r="M13" s="99"/>
      <c r="N13" s="101" t="s">
        <v>35</v>
      </c>
      <c r="O13" s="100"/>
      <c r="P13" s="99"/>
      <c r="Q13" s="101" t="s">
        <v>34</v>
      </c>
      <c r="R13" s="100"/>
      <c r="S13" s="99"/>
    </row>
    <row r="14" spans="1:19" s="79" customFormat="1" ht="11.25" customHeight="1" x14ac:dyDescent="0.2">
      <c r="A14" s="97"/>
      <c r="B14" s="96" t="s">
        <v>33</v>
      </c>
      <c r="C14" s="95"/>
      <c r="D14" s="94"/>
      <c r="E14" s="96" t="s">
        <v>33</v>
      </c>
      <c r="F14" s="95"/>
      <c r="G14" s="94"/>
      <c r="H14" s="96" t="s">
        <v>33</v>
      </c>
      <c r="I14" s="95"/>
      <c r="J14" s="94"/>
      <c r="K14" s="96" t="s">
        <v>33</v>
      </c>
      <c r="L14" s="95"/>
      <c r="M14" s="94"/>
      <c r="N14" s="96" t="s">
        <v>33</v>
      </c>
      <c r="O14" s="95"/>
      <c r="P14" s="94"/>
      <c r="Q14" s="96" t="s">
        <v>33</v>
      </c>
      <c r="R14" s="95"/>
      <c r="S14" s="94"/>
    </row>
    <row r="15" spans="1:19" s="79" customFormat="1" x14ac:dyDescent="0.2">
      <c r="A15" s="93" t="s">
        <v>29</v>
      </c>
      <c r="B15" s="92"/>
      <c r="C15" s="91"/>
      <c r="D15" s="90"/>
      <c r="E15" s="89"/>
      <c r="F15" s="88"/>
      <c r="G15" s="87"/>
      <c r="H15" s="89"/>
      <c r="I15" s="88"/>
      <c r="J15" s="87"/>
      <c r="K15" s="89"/>
      <c r="L15" s="88"/>
      <c r="M15" s="87"/>
      <c r="N15" s="89"/>
      <c r="O15" s="88"/>
      <c r="P15" s="87"/>
      <c r="Q15" s="89"/>
      <c r="R15" s="88"/>
      <c r="S15" s="87"/>
    </row>
    <row r="16" spans="1:19" s="79" customFormat="1" x14ac:dyDescent="0.2">
      <c r="A16" s="86" t="s">
        <v>30</v>
      </c>
      <c r="B16" s="85"/>
      <c r="C16" s="84"/>
      <c r="D16" s="83"/>
      <c r="E16" s="82"/>
      <c r="F16" s="81"/>
      <c r="G16" s="80"/>
      <c r="H16" s="82"/>
      <c r="I16" s="81"/>
      <c r="J16" s="80"/>
      <c r="K16" s="82"/>
      <c r="L16" s="81"/>
      <c r="M16" s="80"/>
      <c r="N16" s="82"/>
      <c r="O16" s="81"/>
      <c r="P16" s="80"/>
      <c r="Q16" s="82"/>
      <c r="R16" s="81"/>
      <c r="S16" s="80"/>
    </row>
    <row r="17" spans="1:19" s="77" customFormat="1" ht="7.5" customHeight="1" x14ac:dyDescent="0.2">
      <c r="A17" s="78"/>
      <c r="B17" s="78"/>
      <c r="C17" s="78"/>
      <c r="D17" s="78"/>
      <c r="E17" s="78"/>
      <c r="F17" s="78"/>
      <c r="G17" s="78"/>
      <c r="H17" s="78"/>
      <c r="I17" s="78"/>
      <c r="J17" s="78"/>
      <c r="K17" s="78"/>
      <c r="L17" s="78"/>
      <c r="M17" s="78"/>
      <c r="N17" s="78"/>
      <c r="O17" s="78"/>
      <c r="P17" s="78"/>
      <c r="Q17" s="78"/>
      <c r="R17" s="78"/>
      <c r="S17" s="78"/>
    </row>
    <row r="18" spans="1:19" s="76" customFormat="1" ht="6.75" customHeight="1" x14ac:dyDescent="0.2"/>
    <row r="20" spans="1:19" x14ac:dyDescent="0.2">
      <c r="A20" s="75"/>
      <c r="G20" s="71"/>
      <c r="H20" s="71"/>
    </row>
    <row r="21" spans="1:19" x14ac:dyDescent="0.2">
      <c r="A21" s="74" t="s">
        <v>32</v>
      </c>
      <c r="G21" s="71"/>
      <c r="H21" s="71"/>
      <c r="I21" s="71"/>
      <c r="J21" s="71"/>
    </row>
    <row r="22" spans="1:19" ht="15" x14ac:dyDescent="0.25">
      <c r="A22" s="72"/>
      <c r="B22" s="72"/>
      <c r="C22" s="72"/>
      <c r="E22" s="73"/>
      <c r="G22" s="71"/>
      <c r="H22" s="71"/>
      <c r="I22" s="71"/>
      <c r="J22" s="71"/>
    </row>
    <row r="23" spans="1:19" ht="15" x14ac:dyDescent="0.25">
      <c r="A23" s="72"/>
      <c r="B23" s="72"/>
      <c r="C23" s="72"/>
      <c r="E23" s="73"/>
      <c r="G23" s="71"/>
      <c r="H23" s="71"/>
      <c r="I23" s="71"/>
      <c r="J23" s="71"/>
    </row>
    <row r="24" spans="1:19" ht="15" x14ac:dyDescent="0.25">
      <c r="A24" s="72"/>
      <c r="B24" s="72"/>
      <c r="C24" s="72"/>
      <c r="E24" s="73"/>
      <c r="G24" s="71"/>
      <c r="H24" s="71"/>
      <c r="I24" s="71"/>
      <c r="J24" s="71"/>
    </row>
    <row r="25" spans="1:19" ht="15" x14ac:dyDescent="0.25">
      <c r="A25" s="72"/>
      <c r="B25" s="72"/>
      <c r="C25" s="72"/>
      <c r="E25" s="73"/>
      <c r="G25" s="71"/>
      <c r="H25" s="71"/>
      <c r="I25" s="71"/>
      <c r="J25" s="71"/>
    </row>
    <row r="26" spans="1:19" ht="15" x14ac:dyDescent="0.25">
      <c r="A26" s="72"/>
      <c r="B26" s="72"/>
      <c r="C26" s="72"/>
      <c r="E26" s="73"/>
      <c r="G26" s="71"/>
      <c r="H26" s="71"/>
      <c r="I26" s="71"/>
      <c r="J26" s="71"/>
    </row>
    <row r="27" spans="1:19" x14ac:dyDescent="0.2">
      <c r="A27" s="72"/>
      <c r="B27" s="72"/>
      <c r="C27" s="72"/>
      <c r="G27" s="71"/>
      <c r="H27" s="71"/>
      <c r="I27" s="71"/>
      <c r="J27" s="71"/>
    </row>
    <row r="28" spans="1:19" x14ac:dyDescent="0.2">
      <c r="A28" s="72"/>
      <c r="B28" s="72"/>
      <c r="C28" s="72"/>
      <c r="G28" s="71"/>
      <c r="H28" s="71"/>
      <c r="I28" s="71"/>
      <c r="J28" s="71"/>
    </row>
    <row r="29" spans="1:19" x14ac:dyDescent="0.2">
      <c r="I29" s="71"/>
      <c r="J29" s="71"/>
      <c r="K29" s="71"/>
      <c r="L29" s="71"/>
    </row>
    <row r="30" spans="1:19" x14ac:dyDescent="0.2">
      <c r="I30" s="71"/>
      <c r="J30" s="71"/>
      <c r="K30" s="71"/>
      <c r="L30" s="71"/>
      <c r="M30" s="71"/>
    </row>
    <row r="31" spans="1:19" x14ac:dyDescent="0.2">
      <c r="L31" s="71"/>
      <c r="M31" s="71"/>
    </row>
    <row r="32" spans="1:19" x14ac:dyDescent="0.2">
      <c r="L32" s="71"/>
      <c r="M32" s="71"/>
    </row>
    <row r="33" spans="1:13" x14ac:dyDescent="0.2">
      <c r="L33" s="71"/>
      <c r="M33" s="71"/>
    </row>
    <row r="34" spans="1:13" x14ac:dyDescent="0.2">
      <c r="L34" s="71"/>
      <c r="M34" s="71"/>
    </row>
    <row r="47" spans="1:13" x14ac:dyDescent="0.2">
      <c r="A47" s="70" t="s">
        <v>31</v>
      </c>
    </row>
  </sheetData>
  <mergeCells count="38">
    <mergeCell ref="E16:G16"/>
    <mergeCell ref="H16:J16"/>
    <mergeCell ref="K16:M16"/>
    <mergeCell ref="N16:P16"/>
    <mergeCell ref="Q16:S16"/>
    <mergeCell ref="E15:G15"/>
    <mergeCell ref="H15:J15"/>
    <mergeCell ref="K15:M15"/>
    <mergeCell ref="N15:P15"/>
    <mergeCell ref="Q15:S15"/>
    <mergeCell ref="H12:J12"/>
    <mergeCell ref="B14:D14"/>
    <mergeCell ref="E14:G14"/>
    <mergeCell ref="H14:J14"/>
    <mergeCell ref="Q12:S12"/>
    <mergeCell ref="N13:P13"/>
    <mergeCell ref="Q13:S13"/>
    <mergeCell ref="Q14:S14"/>
    <mergeCell ref="N12:P12"/>
    <mergeCell ref="N14:P14"/>
    <mergeCell ref="B15:D15"/>
    <mergeCell ref="B16:D16"/>
    <mergeCell ref="K14:M14"/>
    <mergeCell ref="K12:M12"/>
    <mergeCell ref="B13:D13"/>
    <mergeCell ref="E13:G13"/>
    <mergeCell ref="H13:J13"/>
    <mergeCell ref="K13:M13"/>
    <mergeCell ref="B12:D12"/>
    <mergeCell ref="E12:G12"/>
    <mergeCell ref="A1:I1"/>
    <mergeCell ref="A2:I2"/>
    <mergeCell ref="B3:D3"/>
    <mergeCell ref="B4:D4"/>
    <mergeCell ref="B8:I8"/>
    <mergeCell ref="B6:I6"/>
    <mergeCell ref="A5:B5"/>
    <mergeCell ref="A7:B7"/>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2024-08-15T18:26:21Z</dcterms:modified>
</cp:coreProperties>
</file>