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8_{781467EF-5BBB-4ABB-879C-C657AC19A522}" xr6:coauthVersionLast="47" xr6:coauthVersionMax="47" xr10:uidLastSave="{00000000-0000-0000-0000-000000000000}"/>
  <bookViews>
    <workbookView xWindow="28680" yWindow="-120" windowWidth="29040" windowHeight="15840" tabRatio="72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 r="J6" i="10" s="1"/>
  <c r="F9" i="1" s="1"/>
  <c r="D5" i="10"/>
  <c r="D4" i="10"/>
  <c r="D6" i="9"/>
  <c r="D5" i="9"/>
  <c r="D4" i="9"/>
  <c r="D6" i="5"/>
  <c r="D5" i="5"/>
  <c r="D4" i="5"/>
  <c r="D6" i="3"/>
  <c r="D5" i="3"/>
  <c r="D4" i="3"/>
  <c r="J4" i="3" s="1"/>
  <c r="C7" i="1" s="1"/>
  <c r="D5" i="2"/>
  <c r="D6" i="2"/>
  <c r="J6" i="2" s="1"/>
  <c r="B9" i="1" s="1"/>
  <c r="D4" i="2"/>
  <c r="C8" i="1"/>
  <c r="J5" i="10"/>
  <c r="F8" i="1" s="1"/>
  <c r="J4" i="10"/>
  <c r="F7" i="1" s="1"/>
  <c r="J6" i="9"/>
  <c r="E9" i="1" s="1"/>
  <c r="J5" i="9"/>
  <c r="E8" i="1" s="1"/>
  <c r="J4" i="9"/>
  <c r="E7" i="1" s="1"/>
  <c r="J6" i="5"/>
  <c r="D9" i="1" s="1"/>
  <c r="J5" i="5"/>
  <c r="D8" i="1" s="1"/>
  <c r="J4" i="5"/>
  <c r="D7" i="1" s="1"/>
  <c r="J6" i="3"/>
  <c r="C9" i="1" s="1"/>
  <c r="J5" i="3"/>
  <c r="J5" i="2"/>
  <c r="B8" i="1" s="1"/>
  <c r="J4" i="2"/>
  <c r="B7" i="1" s="1"/>
  <c r="D5" i="13" l="1"/>
  <c r="E5" i="13" s="1"/>
  <c r="E7" i="13" l="1"/>
  <c r="E6" i="13"/>
  <c r="G8" i="1" l="1"/>
  <c r="G7" i="1"/>
  <c r="G9" i="1" l="1"/>
  <c r="H7" i="1" s="1"/>
  <c r="A8" i="1"/>
  <c r="A9" i="1"/>
  <c r="A7" i="1"/>
  <c r="H8" i="1" l="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4FD4394-1F5E-425A-9712-9785CE7E48C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DB9546E-B9C4-42C0-BE63-D301E8F31BE2}">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<sst xmlns="http://schemas.openxmlformats.org/spreadsheetml/2006/main" count="108" uniqueCount="54">
  <si>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</si>
  <si>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</si>
  <si>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</si>
  <si>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</si>
  <si>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</si>
  <si>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</si>
  <si>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</si>
  <si>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</si>
  <si>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</si>
  <si>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</si>
  <si>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</si>
  <si>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</si>
  <si>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</si>
  <si>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</si>
  <si>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</si>
  <si>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</si>
  <si>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</si>
  <si>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</si>
  <si>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</si>
  <si>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</si>
  <si>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</si>
  <si>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</si>
  <si>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</si>
  <si>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</si>
  <si>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</si>
  <si>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</si>
  <si>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E-Contractors</t>
  </si>
  <si>
    <t>Structure Tone</t>
  </si>
  <si>
    <t>E Contractors</t>
  </si>
  <si>
    <t xml:space="preserve">RFP730-24039 University Lofts Interior Refresh Project </t>
  </si>
  <si>
    <t>University of Houston Evaluation Matrix $1 Million+</t>
  </si>
  <si>
    <t>RFP730-24039 University Lofts Interior Refresh Project</t>
  </si>
  <si>
    <t>Name</t>
  </si>
  <si>
    <t>Evaluation Due Date</t>
  </si>
  <si>
    <t>6/14/2024 @ 5PM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</si>
  <si>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</si>
  <si>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</si>
  <si>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</si>
  <si>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</si>
  <si>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</si>
  <si>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</si>
  <si>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</si>
  <si>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</si>
  <si>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</si>
  <si>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</si>
  <si>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One:  Respondent’s Cost and Delivery Proposal (Section 4.3)
**ONLY PURCHASING WILL EVALUATE COST**</t>
  </si>
  <si>
    <t>Criterion Two: Respondent’s qualifications and experience with a focus on remodeling, finishes, decoration and furniture.  (Section 4.4)</t>
  </si>
  <si>
    <t>Criterion Three: Respondent’s qualifications and experience of Proposed Construction Team  (Section 4.5)</t>
  </si>
  <si>
    <t>CRITERION 4: Respondent’s construction and execution plan  (Section 4.6)</t>
  </si>
  <si>
    <t>CRITERION 5: Respondent’s project planning and scheduling (Section 4.7)</t>
  </si>
  <si>
    <t>CRITERION 6:  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</si>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</sst>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u/>
      <sz val="10"/>
      <color theme="1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99">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3" fillId="0" borderId="0" xfId="0" applyFont="1" applyAlignment="1">
      <alignment horizontal="left"/>
    </xf>
    <xf numFmtId="0" fontId="43" fillId="26" borderId="0" xfId="0" applyFont="1" applyFill="1"/>
    <xf numFmtId="0" fontId="44" fillId="26" borderId="0" xfId="0" applyFont="1" applyFill="1"/>
    <xf numFmtId="0" fontId="20" fillId="26" borderId="0" xfId="0" applyFont="1" applyFill="1"/>
    <xf numFmtId="0" fontId="19" fillId="26" borderId="0" xfId="0" applyFont="1" applyFill="1"/>
    <xf numFmtId="0" fontId="19" fillId="26" borderId="0" xfId="0" applyFont="1" applyFill="1" applyAlignment="1">
      <alignment horizontal="left" vertical="center"/>
    </xf>
    <xf numFmtId="0" fontId="19" fillId="26" borderId="0" xfId="0" applyFont="1" applyFill="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left"/>
    </xf>
    <xf numFmtId="0" fontId="45" fillId="26" borderId="0" xfId="0" applyFont="1" applyFill="1"/>
    <xf numFmtId="0" fontId="47" fillId="0" borderId="0" xfId="98" applyFont="1"/>
    <xf numFmtId="0" fontId="43" fillId="26" borderId="0" xfId="0" applyFont="1" applyFill="1" applyAlignment="1">
      <alignment horizontal="right"/>
    </xf>
    <xf numFmtId="2" fontId="0" fillId="0" borderId="0" xfId="0" applyNumberFormat="1"/>
    <xf numFmtId="0" fontId="19" fillId="26" borderId="13" xfId="0" applyFont="1" applyFill="1" applyBorder="1" applyAlignment="1">
      <alignment horizontal="right" textRotation="90" wrapText="1"/>
    </xf>
    <xf numFmtId="4" fontId="20" fillId="26" borderId="12" xfId="0" applyNumberFormat="1" applyFont="1" applyFill="1" applyBorder="1" applyAlignment="1">
      <alignment horizontal="right"/>
    </xf>
    <xf numFmtId="4" fontId="20" fillId="26" borderId="21" xfId="0" applyNumberFormat="1" applyFont="1" applyFill="1" applyBorder="1" applyAlignment="1">
      <alignment horizontal="right"/>
    </xf>
    <xf numFmtId="0" fontId="47" fillId="0" borderId="20" xfId="98" applyFont="1" applyBorder="1" applyAlignment="1">
      <alignment vertical="center"/>
    </xf>
    <xf numFmtId="44" fontId="42" fillId="24" borderId="0" xfId="105" applyFont="1" applyFill="1"/>
    <xf numFmtId="2" fontId="48" fillId="0" borderId="0" xfId="98" applyNumberFormat="1" applyFont="1"/>
    <xf numFmtId="2" fontId="20" fillId="26" borderId="11" xfId="0" applyNumberFormat="1" applyFont="1" applyFill="1" applyBorder="1"/>
    <xf numFmtId="0" fontId="40" fillId="26" borderId="13" xfId="0" applyFont="1" applyFill="1" applyBorder="1" applyAlignment="1">
      <alignment horizontal="right" textRotation="90" wrapText="1"/>
    </xf>
    <xf numFmtId="0" fontId="41" fillId="26" borderId="12" xfId="0" applyFont="1" applyFill="1" applyBorder="1" applyAlignment="1">
      <alignment horizontal="right"/>
    </xf>
    <xf numFmtId="2" fontId="21" fillId="0" borderId="0" xfId="98" applyNumberFormat="1"/>
    <xf numFmtId="0" fontId="47" fillId="0" borderId="10" xfId="110" applyFont="1" applyBorder="1" applyAlignment="1">
      <alignment horizontal="right"/>
    </xf>
    <xf numFmtId="0" fontId="49" fillId="0" borderId="10" xfId="110" applyFont="1" applyBorder="1" applyAlignment="1">
      <alignment horizontal="right"/>
    </xf>
    <xf numFmtId="0" fontId="21" fillId="0" borderId="0" xfId="98"/>
    <xf numFmtId="0" fontId="20" fillId="24" borderId="0" xfId="0" applyFont="1" applyFill="1"/>
    <xf numFmtId="4" fontId="20" fillId="24" borderId="21" xfId="0" applyNumberFormat="1" applyFont="1" applyFill="1" applyBorder="1" applyAlignment="1">
      <alignment horizontal="right"/>
    </xf>
    <xf numFmtId="0" fontId="20" fillId="24" borderId="11" xfId="0" applyFont="1" applyFill="1" applyBorder="1" applyAlignment="1">
      <alignment horizontal="left"/>
    </xf>
    <xf numFmtId="0" fontId="41" fillId="24" borderId="12" xfId="0" applyFont="1" applyFill="1" applyBorder="1" applyAlignment="1">
      <alignment horizontal="right"/>
    </xf>
    <xf numFmtId="2" fontId="20" fillId="24" borderId="11" xfId="0" applyNumberFormat="1" applyFont="1" applyFill="1" applyBorder="1"/>
    <xf numFmtId="0" fontId="47" fillId="0" borderId="0" xfId="98" applyFont="1" applyAlignment="1">
      <alignment horizontal="left"/>
    </xf>
    <xf numFmtId="0" fontId="46" fillId="0" borderId="10" xfId="110" applyFont="1" applyBorder="1" applyAlignment="1">
      <alignment horizontal="center"/>
    </xf>
    <xf numFmtId="1" fontId="21" fillId="0" borderId="22" xfId="1" applyNumberFormat="1" applyFont="1" applyBorder="1" applyAlignment="1">
      <alignment horizontal="center" vertical="center"/>
    </xf>
    <xf numFmtId="1" fontId="21" fillId="0" borderId="0" xfId="1" applyNumberFormat="1" applyFont="1" applyAlignment="1">
      <alignment horizontal="center" vertical="center"/>
    </xf>
    <xf numFmtId="44" fontId="42" fillId="0" borderId="22" xfId="105" applyFont="1" applyBorder="1" applyAlignment="1">
      <alignment horizontal="center" vertical="center"/>
    </xf>
    <xf numFmtId="44" fontId="42" fillId="0" borderId="0" xfId="105" applyFont="1" applyAlignment="1">
      <alignment horizontal="center" vertical="center"/>
    </xf>
    <xf numFmtId="0" fontId="47" fillId="24" borderId="20" xfId="98" applyFont="1" applyFill="1" applyBorder="1" applyAlignment="1">
      <alignment horizontal="left" vertical="center"/>
    </xf>
    <xf numFmtId="0" fontId="0" fillId="24" borderId="0" xfId="0" applyFill="1" applyAlignment="1">
      <alignment horizontal="left" wrapText="1"/>
    </xf>
    <xf numFmtId="164" fontId="46" fillId="25" borderId="19" xfId="107" applyNumberFormat="1" applyFont="1" applyFill="1" applyBorder="1" applyAlignment="1">
      <alignment horizontal="left" vertical="center" wrapText="1"/>
    </xf>
    <xf numFmtId="164" fontId="46" fillId="25" borderId="17" xfId="107" applyNumberFormat="1" applyFont="1" applyFill="1" applyBorder="1" applyAlignment="1">
      <alignment horizontal="left" vertical="center" wrapText="1"/>
    </xf>
    <xf numFmtId="164" fontId="46" fillId="25" borderId="15" xfId="107" applyNumberFormat="1" applyFont="1" applyFill="1" applyBorder="1" applyAlignment="1">
      <alignment horizontal="lef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4" xfId="107" applyNumberFormat="1" applyFont="1" applyFill="1" applyBorder="1" applyAlignment="1">
      <alignment horizontal="right" vertical="center" wrapText="1"/>
    </xf>
    <xf numFmtId="0" fontId="43" fillId="0" borderId="0" xfId="0" applyFont="1" applyAlignment="1">
      <alignment horizontal="lef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ill="1"/>
    <xf numFmtId="0" fontId="19" fillId="26" borderId="0" xfId="98" applyFont="1" applyFill="1" applyAlignment="1">
      <alignment horizontal="left"/>
    </xf>
    <xf numFmtId="0" fontId="20" fillId="26" borderId="0" xfId="98" applyFont="1" applyFill="1"/>
    <xf numFmtId="0" fontId="46" fillId="26" borderId="0" xfId="118" applyFont="1" applyFill="1" applyAlignment="1">
      <alignment horizontal="left"/>
    </xf>
    <xf numFmtId="0" fontId="21" fillId="24" borderId="0" xfId="118" applyFont="1" applyFill="1" applyAlignment="1">
      <alignment horizontal="center"/>
    </xf>
    <xf numFmtId="165" fontId="50" fillId="0" borderId="0" xfId="118" applyNumberFormat="1" applyFont="1" applyAlignment="1">
      <alignment horizontal="center"/>
    </xf>
    <xf numFmtId="0" fontId="50" fillId="26" borderId="0" xfId="118" applyFont="1" applyFill="1"/>
    <xf numFmtId="0" fontId="52" fillId="26" borderId="0" xfId="119" applyFont="1" applyFill="1" applyAlignment="1">
      <alignment horizontal="left" wrapText="1"/>
    </xf>
    <xf numFmtId="0" fontId="52" fillId="26" borderId="0" xfId="119" applyFont="1" applyFill="1" applyAlignment="1">
      <alignment wrapText="1"/>
    </xf>
    <xf numFmtId="0" fontId="21" fillId="24" borderId="20" xfId="98" applyFill="1" applyBorder="1" applyAlignment="1">
      <alignment horizontal="center" wrapText="1"/>
    </xf>
    <xf numFmtId="0" fontId="42" fillId="26" borderId="0" xfId="98" applyFont="1" applyFill="1" applyAlignment="1">
      <alignment horizontal="left" wrapText="1"/>
    </xf>
    <xf numFmtId="0" fontId="52" fillId="26" borderId="0" xfId="119" applyFont="1" applyFill="1" applyAlignment="1">
      <alignment horizontal="left"/>
    </xf>
    <xf numFmtId="0" fontId="52" fillId="26" borderId="0" xfId="119" applyFont="1" applyFill="1" applyAlignment="1"/>
    <xf numFmtId="0" fontId="52" fillId="26" borderId="0" xfId="119" applyFont="1" applyFill="1" applyAlignment="1">
      <alignment horizontal="left"/>
    </xf>
    <xf numFmtId="0" fontId="21" fillId="26" borderId="0" xfId="98" applyFill="1" applyAlignment="1">
      <alignment horizontal="center"/>
    </xf>
    <xf numFmtId="0" fontId="47" fillId="27" borderId="23" xfId="98" applyFont="1" applyFill="1" applyBorder="1" applyAlignment="1">
      <alignment horizontal="left"/>
    </xf>
    <xf numFmtId="0" fontId="47" fillId="27" borderId="22" xfId="98" applyFont="1" applyFill="1" applyBorder="1" applyAlignment="1">
      <alignment horizontal="left"/>
    </xf>
    <xf numFmtId="0" fontId="47" fillId="27" borderId="24" xfId="98" applyFont="1" applyFill="1" applyBorder="1" applyAlignment="1">
      <alignment horizontal="left"/>
    </xf>
    <xf numFmtId="0" fontId="53" fillId="26" borderId="23" xfId="98" applyFont="1" applyFill="1" applyBorder="1" applyAlignment="1">
      <alignment horizontal="left" vertical="top" wrapText="1"/>
    </xf>
    <xf numFmtId="0" fontId="45" fillId="26" borderId="22" xfId="98" applyFont="1" applyFill="1" applyBorder="1" applyAlignment="1">
      <alignment horizontal="left" vertical="top" wrapText="1"/>
    </xf>
    <xf numFmtId="0" fontId="45" fillId="26" borderId="24" xfId="98" applyFont="1" applyFill="1" applyBorder="1" applyAlignment="1">
      <alignment horizontal="left" vertical="top" wrapText="1"/>
    </xf>
    <xf numFmtId="0" fontId="45" fillId="26" borderId="23" xfId="98" applyFont="1" applyFill="1" applyBorder="1" applyAlignment="1">
      <alignment horizontal="left" vertical="top" wrapText="1"/>
    </xf>
    <xf numFmtId="0" fontId="54" fillId="26" borderId="0" xfId="98" applyFont="1" applyFill="1" applyAlignment="1">
      <alignment wrapText="1"/>
    </xf>
    <xf numFmtId="0" fontId="54" fillId="25" borderId="25" xfId="98" applyFont="1" applyFill="1" applyBorder="1" applyAlignment="1">
      <alignment horizontal="center" wrapText="1"/>
    </xf>
    <xf numFmtId="0" fontId="54" fillId="25" borderId="26" xfId="98" applyFont="1" applyFill="1" applyBorder="1" applyAlignment="1">
      <alignment horizontal="center" wrapText="1"/>
    </xf>
    <xf numFmtId="0" fontId="54" fillId="25" borderId="27" xfId="98" applyFont="1" applyFill="1" applyBorder="1" applyAlignment="1">
      <alignment horizontal="center" wrapText="1"/>
    </xf>
    <xf numFmtId="0" fontId="54" fillId="26" borderId="0" xfId="98" applyFont="1" applyFill="1" applyAlignment="1">
      <alignment horizontal="center" wrapText="1"/>
    </xf>
    <xf numFmtId="0" fontId="42" fillId="26" borderId="11" xfId="98" applyFont="1" applyFill="1" applyBorder="1" applyAlignment="1">
      <alignment wrapText="1"/>
    </xf>
    <xf numFmtId="0" fontId="21" fillId="24" borderId="12" xfId="98" applyFill="1" applyBorder="1" applyAlignment="1">
      <alignment horizontal="center"/>
    </xf>
    <xf numFmtId="0" fontId="21" fillId="24" borderId="11" xfId="98" applyFill="1" applyBorder="1" applyAlignment="1">
      <alignment horizontal="center"/>
    </xf>
    <xf numFmtId="0" fontId="21" fillId="24" borderId="28" xfId="98" applyFill="1" applyBorder="1" applyAlignment="1">
      <alignment horizontal="center"/>
    </xf>
    <xf numFmtId="0" fontId="42" fillId="26" borderId="29" xfId="98" applyFont="1" applyFill="1" applyBorder="1" applyAlignment="1">
      <alignment wrapText="1"/>
    </xf>
    <xf numFmtId="0" fontId="21" fillId="24" borderId="21" xfId="98" applyFill="1" applyBorder="1" applyAlignment="1">
      <alignment horizontal="center"/>
    </xf>
    <xf numFmtId="0" fontId="21" fillId="24" borderId="29" xfId="98" applyFill="1" applyBorder="1" applyAlignment="1">
      <alignment horizontal="center"/>
    </xf>
    <xf numFmtId="0" fontId="21" fillId="24" borderId="30" xfId="98" applyFill="1" applyBorder="1" applyAlignment="1">
      <alignment horizontal="center"/>
    </xf>
    <xf numFmtId="0" fontId="21" fillId="28" borderId="0" xfId="98" applyFill="1"/>
    <xf numFmtId="0" fontId="21" fillId="28" borderId="31" xfId="98" applyFill="1" applyBorder="1"/>
    <xf numFmtId="0" fontId="21" fillId="26" borderId="10" xfId="98" applyFill="1" applyBorder="1"/>
    <xf numFmtId="0" fontId="49" fillId="26" borderId="0" xfId="98" applyFont="1" applyFill="1"/>
    <xf numFmtId="0" fontId="21" fillId="26" borderId="0" xfId="98" applyFill="1" applyAlignment="1">
      <alignment wrapText="1"/>
    </xf>
    <xf numFmtId="0" fontId="55" fillId="0" borderId="0" xfId="118" applyFont="1" applyAlignment="1">
      <alignment horizontal="left"/>
    </xf>
    <xf numFmtId="0" fontId="56" fillId="26" borderId="0" xfId="119" applyFont="1" applyFill="1"/>
    <xf numFmtId="0" fontId="42" fillId="26" borderId="0" xfId="98" applyFont="1" applyFill="1"/>
    <xf numFmtId="0" fontId="45" fillId="26"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19" xr:uid="{220F524B-4713-4D5D-8862-63656641BE66}"/>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5" xr:uid="{790D500E-AB38-44DB-97A5-E0CBE85F34AA}"/>
    <cellStyle name="Normal 11" xfId="118" xr:uid="{7FF3BD8F-492E-40DC-A282-DEC93D42D8EC}"/>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0" xr:uid="{425A7BBF-D933-45E8-BDA6-E9F3DFA4DD26}"/>
    <cellStyle name="Normal 4 14" xfId="113" xr:uid="{39FA8365-2D52-4160-9F49-D51329CB775A}"/>
    <cellStyle name="Normal 4 15" xfId="116" xr:uid="{B83AD24C-FC00-4F9D-8F06-61C17FEB485F}"/>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570A250F-9112-4475-8D07-2E922B9C0AEA}"/>
    <cellStyle name="Normal 9" xfId="112" xr:uid="{8648FFBB-DF04-40B1-ACB3-CAC6F8130AF4}"/>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1" xr:uid="{2679C522-C716-4714-A6F0-4A6630C56DD4}"/>
    <cellStyle name="Percent 3" xfId="114" xr:uid="{8375DE64-F9BD-4D17-B34E-AC7C8155E093}"/>
    <cellStyle name="Percent 4" xfId="117" xr:uid="{72E8C321-DB02-46A9-B705-AC43AEED84AC}"/>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7AA8F89-A84E-45A1-87B4-58BA4E606249}"/>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6"/>
  <sheetViews>
    <sheetView workbookViewId="0">
      <selection activeCell="F38" sqref="F38"/>
    </sheetView>
  </sheetViews>
  <sheetFormatPr defaultRowHeight="12.75" x14ac:dyDescent="0.2"/>
  <cols>
    <col min="1" max="3" width="9.42578125" customWidth="1"/>
    <col min="4" max="9" width="8.85546875" customWidth="1"/>
    <col min="10" max="10" width="1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36"/>
      <c r="B3" s="36"/>
      <c r="C3" s="36"/>
      <c r="D3" s="27" t="s">
        <v>6</v>
      </c>
      <c r="E3" s="27" t="s">
        <v>7</v>
      </c>
      <c r="F3" s="27" t="s">
        <v>8</v>
      </c>
      <c r="G3" s="27" t="s">
        <v>9</v>
      </c>
      <c r="H3" s="27" t="s">
        <v>10</v>
      </c>
      <c r="I3" s="27" t="s">
        <v>11</v>
      </c>
      <c r="J3" s="28" t="s">
        <v>24</v>
      </c>
    </row>
    <row r="4" spans="1:10" x14ac:dyDescent="0.2">
      <c r="A4" s="35" t="s">
        <v>26</v>
      </c>
      <c r="B4" s="35"/>
      <c r="C4" s="35"/>
      <c r="D4" s="26">
        <f>'Pricing Score Calculation'!E5</f>
        <v>28.189189189189189</v>
      </c>
      <c r="E4" s="29">
        <v>18.399999999999999</v>
      </c>
      <c r="F4" s="29">
        <v>9</v>
      </c>
      <c r="G4" s="29">
        <v>9</v>
      </c>
      <c r="H4" s="29">
        <v>9</v>
      </c>
      <c r="I4" s="29">
        <v>13.799999999999999</v>
      </c>
      <c r="J4" s="22">
        <f>SUM(D4:I4)</f>
        <v>87.389189189189182</v>
      </c>
    </row>
    <row r="5" spans="1:10" x14ac:dyDescent="0.2">
      <c r="A5" s="35" t="s">
        <v>27</v>
      </c>
      <c r="B5" s="35"/>
      <c r="C5" s="35"/>
      <c r="D5" s="26">
        <f>'Pricing Score Calculation'!E6</f>
        <v>35</v>
      </c>
      <c r="E5" s="29">
        <v>16</v>
      </c>
      <c r="F5" s="29">
        <v>8.4</v>
      </c>
      <c r="G5" s="29">
        <v>8</v>
      </c>
      <c r="H5" s="29">
        <v>8.1999999999999993</v>
      </c>
      <c r="I5" s="29">
        <v>12</v>
      </c>
      <c r="J5" s="22">
        <f t="shared" ref="J5:J6" si="0">SUM(D5:I5)</f>
        <v>87.600000000000009</v>
      </c>
    </row>
    <row r="6" spans="1:10" x14ac:dyDescent="0.2">
      <c r="A6" s="35" t="s">
        <v>14</v>
      </c>
      <c r="B6" s="35"/>
      <c r="C6" s="35"/>
      <c r="D6" s="26">
        <f>'Pricing Score Calculation'!E7</f>
        <v>23.774789149760654</v>
      </c>
      <c r="E6" s="29">
        <v>18</v>
      </c>
      <c r="F6" s="29">
        <v>8.8000000000000007</v>
      </c>
      <c r="G6" s="29">
        <v>9</v>
      </c>
      <c r="H6" s="29">
        <v>8.8000000000000007</v>
      </c>
      <c r="I6" s="29">
        <v>13.5</v>
      </c>
      <c r="J6" s="22">
        <f t="shared" si="0"/>
        <v>81.874789149760645</v>
      </c>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T6"/>
  <sheetViews>
    <sheetView workbookViewId="0">
      <selection activeCell="J4" sqref="J4:J6"/>
    </sheetView>
  </sheetViews>
  <sheetFormatPr defaultRowHeight="12.75" x14ac:dyDescent="0.2"/>
  <cols>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36"/>
      <c r="B3" s="36"/>
      <c r="C3" s="36"/>
      <c r="D3" s="27" t="s">
        <v>6</v>
      </c>
      <c r="E3" s="27" t="s">
        <v>7</v>
      </c>
      <c r="F3" s="27" t="s">
        <v>8</v>
      </c>
      <c r="G3" s="27" t="s">
        <v>9</v>
      </c>
      <c r="H3" s="27" t="s">
        <v>10</v>
      </c>
      <c r="I3" s="27" t="s">
        <v>11</v>
      </c>
      <c r="J3" s="28" t="s">
        <v>24</v>
      </c>
      <c r="K3" s="2"/>
      <c r="L3" s="2"/>
      <c r="M3" s="2"/>
      <c r="N3" s="2"/>
      <c r="O3" s="2"/>
      <c r="P3" s="2"/>
      <c r="Q3" s="2"/>
      <c r="R3" s="2"/>
      <c r="S3" s="2"/>
      <c r="T3" s="2"/>
    </row>
    <row r="4" spans="1:20" x14ac:dyDescent="0.2">
      <c r="A4" s="35" t="s">
        <v>26</v>
      </c>
      <c r="B4" s="35"/>
      <c r="C4" s="35"/>
      <c r="D4" s="26">
        <f>'Pricing Score Calculation'!E5</f>
        <v>28.189189189189189</v>
      </c>
      <c r="E4" s="29">
        <v>12</v>
      </c>
      <c r="F4" s="29">
        <v>6</v>
      </c>
      <c r="G4" s="29">
        <v>6</v>
      </c>
      <c r="H4" s="29">
        <v>8</v>
      </c>
      <c r="I4" s="29">
        <v>12</v>
      </c>
      <c r="J4" s="22">
        <f>SUM(D4:I4)</f>
        <v>72.189189189189193</v>
      </c>
    </row>
    <row r="5" spans="1:20" x14ac:dyDescent="0.2">
      <c r="A5" s="35" t="s">
        <v>27</v>
      </c>
      <c r="B5" s="35"/>
      <c r="C5" s="35"/>
      <c r="D5" s="26">
        <f>'Pricing Score Calculation'!E6</f>
        <v>35</v>
      </c>
      <c r="E5" s="29">
        <v>16</v>
      </c>
      <c r="F5" s="29">
        <v>6</v>
      </c>
      <c r="G5" s="29">
        <v>6</v>
      </c>
      <c r="H5" s="29">
        <v>8</v>
      </c>
      <c r="I5" s="29">
        <v>12</v>
      </c>
      <c r="J5" s="22">
        <f t="shared" ref="J5:J6" si="0">SUM(D5:I5)</f>
        <v>83</v>
      </c>
    </row>
    <row r="6" spans="1:20" x14ac:dyDescent="0.2">
      <c r="A6" s="35" t="s">
        <v>14</v>
      </c>
      <c r="B6" s="35"/>
      <c r="C6" s="35"/>
      <c r="D6" s="26">
        <f>'Pricing Score Calculation'!E7</f>
        <v>23.774789149760654</v>
      </c>
      <c r="E6" s="29">
        <v>16</v>
      </c>
      <c r="F6" s="29">
        <v>8</v>
      </c>
      <c r="G6" s="29">
        <v>8</v>
      </c>
      <c r="H6" s="29">
        <v>8</v>
      </c>
      <c r="I6" s="29">
        <v>12</v>
      </c>
      <c r="J6" s="22">
        <f t="shared" si="0"/>
        <v>75.77478914976065</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T6"/>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36"/>
      <c r="B3" s="36"/>
      <c r="C3" s="36"/>
      <c r="D3" s="27" t="s">
        <v>6</v>
      </c>
      <c r="E3" s="27" t="s">
        <v>7</v>
      </c>
      <c r="F3" s="27" t="s">
        <v>8</v>
      </c>
      <c r="G3" s="27" t="s">
        <v>9</v>
      </c>
      <c r="H3" s="27" t="s">
        <v>10</v>
      </c>
      <c r="I3" s="27" t="s">
        <v>11</v>
      </c>
      <c r="J3" s="28" t="s">
        <v>24</v>
      </c>
      <c r="K3" s="2"/>
      <c r="L3" s="2"/>
      <c r="M3" s="2"/>
      <c r="N3" s="2"/>
      <c r="O3" s="2"/>
      <c r="P3" s="2"/>
      <c r="Q3" s="2"/>
      <c r="R3" s="2"/>
      <c r="S3" s="2"/>
      <c r="T3" s="2"/>
    </row>
    <row r="4" spans="1:20" x14ac:dyDescent="0.2">
      <c r="A4" s="35" t="s">
        <v>26</v>
      </c>
      <c r="B4" s="35"/>
      <c r="C4" s="35"/>
      <c r="D4" s="26">
        <f>'Pricing Score Calculation'!E5</f>
        <v>28.189189189189189</v>
      </c>
      <c r="E4" s="29">
        <v>10</v>
      </c>
      <c r="F4" s="29">
        <v>5</v>
      </c>
      <c r="G4" s="29">
        <v>5</v>
      </c>
      <c r="H4" s="29">
        <v>5</v>
      </c>
      <c r="I4" s="29">
        <v>7.5</v>
      </c>
      <c r="J4" s="22">
        <f>SUM(D4:I4)</f>
        <v>60.689189189189193</v>
      </c>
    </row>
    <row r="5" spans="1:20" x14ac:dyDescent="0.2">
      <c r="A5" s="35" t="s">
        <v>27</v>
      </c>
      <c r="B5" s="35"/>
      <c r="C5" s="35"/>
      <c r="D5" s="26">
        <f>'Pricing Score Calculation'!E6</f>
        <v>35</v>
      </c>
      <c r="E5" s="29">
        <v>12</v>
      </c>
      <c r="F5" s="29">
        <v>5</v>
      </c>
      <c r="G5" s="29">
        <v>5.4</v>
      </c>
      <c r="H5" s="29">
        <v>5.4</v>
      </c>
      <c r="I5" s="29">
        <v>8.1000000000000014</v>
      </c>
      <c r="J5" s="22">
        <f t="shared" ref="J5:J6" si="0">SUM(D5:I5)</f>
        <v>70.900000000000006</v>
      </c>
    </row>
    <row r="6" spans="1:20" x14ac:dyDescent="0.2">
      <c r="A6" s="35" t="s">
        <v>14</v>
      </c>
      <c r="B6" s="35"/>
      <c r="C6" s="35"/>
      <c r="D6" s="26">
        <f>'Pricing Score Calculation'!E7</f>
        <v>23.774789149760654</v>
      </c>
      <c r="E6" s="29">
        <v>12.4</v>
      </c>
      <c r="F6" s="29">
        <v>5.6</v>
      </c>
      <c r="G6" s="29">
        <v>6</v>
      </c>
      <c r="H6" s="29">
        <v>5.4</v>
      </c>
      <c r="I6" s="29">
        <v>9</v>
      </c>
      <c r="J6" s="22">
        <f t="shared" si="0"/>
        <v>62.174789149760656</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6"/>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36"/>
      <c r="B3" s="36"/>
      <c r="C3" s="36"/>
      <c r="D3" s="27" t="s">
        <v>6</v>
      </c>
      <c r="E3" s="27" t="s">
        <v>7</v>
      </c>
      <c r="F3" s="27" t="s">
        <v>8</v>
      </c>
      <c r="G3" s="27" t="s">
        <v>9</v>
      </c>
      <c r="H3" s="27" t="s">
        <v>10</v>
      </c>
      <c r="I3" s="27" t="s">
        <v>11</v>
      </c>
      <c r="J3" s="28" t="s">
        <v>24</v>
      </c>
      <c r="K3" s="2"/>
      <c r="L3" s="2"/>
      <c r="M3" s="2"/>
      <c r="N3" s="2"/>
      <c r="O3" s="2"/>
      <c r="P3" s="2"/>
      <c r="Q3" s="2"/>
      <c r="R3" s="2"/>
      <c r="S3" s="2"/>
      <c r="T3" s="2"/>
    </row>
    <row r="4" spans="1:20" x14ac:dyDescent="0.2">
      <c r="A4" s="35" t="s">
        <v>26</v>
      </c>
      <c r="B4" s="35"/>
      <c r="C4" s="35"/>
      <c r="D4" s="26">
        <f>'Pricing Score Calculation'!E5</f>
        <v>28.189189189189189</v>
      </c>
      <c r="E4" s="29">
        <v>12</v>
      </c>
      <c r="F4" s="29">
        <v>6</v>
      </c>
      <c r="G4" s="29">
        <v>6</v>
      </c>
      <c r="H4" s="29">
        <v>6</v>
      </c>
      <c r="I4" s="29">
        <v>9</v>
      </c>
      <c r="J4" s="22">
        <f>SUM(D4:I4)</f>
        <v>67.189189189189193</v>
      </c>
    </row>
    <row r="5" spans="1:20" x14ac:dyDescent="0.2">
      <c r="A5" s="35" t="s">
        <v>27</v>
      </c>
      <c r="B5" s="35"/>
      <c r="C5" s="35"/>
      <c r="D5" s="26">
        <f>'Pricing Score Calculation'!E6</f>
        <v>35</v>
      </c>
      <c r="E5" s="29">
        <v>20</v>
      </c>
      <c r="F5" s="29">
        <v>10</v>
      </c>
      <c r="G5" s="29">
        <v>10</v>
      </c>
      <c r="H5" s="29">
        <v>10</v>
      </c>
      <c r="I5" s="29">
        <v>12</v>
      </c>
      <c r="J5" s="22">
        <f t="shared" ref="J5:J6" si="0">SUM(D5:I5)</f>
        <v>97</v>
      </c>
    </row>
    <row r="6" spans="1:20" x14ac:dyDescent="0.2">
      <c r="A6" s="35" t="s">
        <v>14</v>
      </c>
      <c r="B6" s="35"/>
      <c r="C6" s="35"/>
      <c r="D6" s="26">
        <f>'Pricing Score Calculation'!E7</f>
        <v>23.774789149760654</v>
      </c>
      <c r="E6" s="29">
        <v>16</v>
      </c>
      <c r="F6" s="29">
        <v>8</v>
      </c>
      <c r="G6" s="29">
        <v>10</v>
      </c>
      <c r="H6" s="29">
        <v>8</v>
      </c>
      <c r="I6" s="29">
        <v>12</v>
      </c>
      <c r="J6" s="22">
        <f t="shared" si="0"/>
        <v>77.77478914976065</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T6"/>
  <sheetViews>
    <sheetView workbookViewId="0">
      <selection activeCell="G23" sqref="G23"/>
    </sheetView>
  </sheetViews>
  <sheetFormatPr defaultRowHeight="12.75" x14ac:dyDescent="0.2"/>
  <cols>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36"/>
      <c r="B3" s="36"/>
      <c r="C3" s="36"/>
      <c r="D3" s="27" t="s">
        <v>6</v>
      </c>
      <c r="E3" s="27" t="s">
        <v>7</v>
      </c>
      <c r="F3" s="27" t="s">
        <v>8</v>
      </c>
      <c r="G3" s="27" t="s">
        <v>9</v>
      </c>
      <c r="H3" s="27" t="s">
        <v>10</v>
      </c>
      <c r="I3" s="27" t="s">
        <v>11</v>
      </c>
      <c r="J3" s="28" t="s">
        <v>24</v>
      </c>
      <c r="K3" s="2"/>
      <c r="L3" s="2"/>
      <c r="M3" s="2"/>
      <c r="N3" s="2"/>
      <c r="O3" s="2"/>
      <c r="P3" s="2"/>
      <c r="Q3" s="2"/>
      <c r="R3" s="2"/>
      <c r="S3" s="2"/>
      <c r="T3" s="2"/>
    </row>
    <row r="4" spans="1:20" x14ac:dyDescent="0.2">
      <c r="A4" s="35" t="s">
        <v>26</v>
      </c>
      <c r="B4" s="35"/>
      <c r="C4" s="35"/>
      <c r="D4" s="26">
        <f>'Pricing Score Calculation'!E5</f>
        <v>28.189189189189189</v>
      </c>
      <c r="E4" s="29">
        <v>17.600000000000001</v>
      </c>
      <c r="F4" s="29">
        <v>8</v>
      </c>
      <c r="G4" s="29">
        <v>8</v>
      </c>
      <c r="H4" s="29">
        <v>8</v>
      </c>
      <c r="I4" s="29">
        <v>12</v>
      </c>
      <c r="J4" s="22">
        <f>SUM(D4:I4)</f>
        <v>81.789189189189187</v>
      </c>
    </row>
    <row r="5" spans="1:20" x14ac:dyDescent="0.2">
      <c r="A5" s="35" t="s">
        <v>27</v>
      </c>
      <c r="B5" s="35"/>
      <c r="C5" s="35"/>
      <c r="D5" s="26">
        <f>'Pricing Score Calculation'!E6</f>
        <v>35</v>
      </c>
      <c r="E5" s="29">
        <v>16</v>
      </c>
      <c r="F5" s="29">
        <v>9</v>
      </c>
      <c r="G5" s="29">
        <v>8</v>
      </c>
      <c r="H5" s="29">
        <v>8</v>
      </c>
      <c r="I5" s="29">
        <v>12</v>
      </c>
      <c r="J5" s="22">
        <f t="shared" ref="J5:J6" si="0">SUM(D5:I5)</f>
        <v>88</v>
      </c>
    </row>
    <row r="6" spans="1:20" x14ac:dyDescent="0.2">
      <c r="A6" s="35" t="s">
        <v>14</v>
      </c>
      <c r="B6" s="35"/>
      <c r="C6" s="35"/>
      <c r="D6" s="26">
        <f>'Pricing Score Calculation'!E7</f>
        <v>23.774789149760654</v>
      </c>
      <c r="E6" s="29">
        <v>20</v>
      </c>
      <c r="F6" s="29">
        <v>10</v>
      </c>
      <c r="G6" s="29">
        <v>8</v>
      </c>
      <c r="H6" s="29">
        <v>10</v>
      </c>
      <c r="I6" s="29">
        <v>12</v>
      </c>
      <c r="J6" s="22">
        <f t="shared" si="0"/>
        <v>83.77478914976065</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7"/>
  <sheetViews>
    <sheetView workbookViewId="0">
      <selection activeCell="D21" sqref="D21"/>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41" t="s">
        <v>23</v>
      </c>
      <c r="B1" s="41"/>
      <c r="C1" s="20"/>
      <c r="D1" s="20"/>
      <c r="E1" s="20"/>
    </row>
    <row r="2" spans="1:16" x14ac:dyDescent="0.2">
      <c r="A2" s="43" t="s">
        <v>17</v>
      </c>
      <c r="B2" s="46" t="s">
        <v>18</v>
      </c>
      <c r="C2" s="49" t="s">
        <v>21</v>
      </c>
      <c r="D2" s="49" t="s">
        <v>19</v>
      </c>
      <c r="E2" s="49" t="s">
        <v>20</v>
      </c>
      <c r="G2" s="42" t="s">
        <v>25</v>
      </c>
      <c r="H2" s="42"/>
      <c r="I2" s="42"/>
      <c r="J2" s="42"/>
      <c r="K2" s="42"/>
      <c r="L2" s="42"/>
      <c r="M2" s="42"/>
      <c r="N2" s="42"/>
      <c r="O2" s="42"/>
      <c r="P2" s="42"/>
    </row>
    <row r="3" spans="1:16" x14ac:dyDescent="0.2">
      <c r="A3" s="44"/>
      <c r="B3" s="47"/>
      <c r="C3" s="50"/>
      <c r="D3" s="50"/>
      <c r="E3" s="50"/>
      <c r="G3" s="42"/>
      <c r="H3" s="42"/>
      <c r="I3" s="42"/>
      <c r="J3" s="42"/>
      <c r="K3" s="42"/>
      <c r="L3" s="42"/>
      <c r="M3" s="42"/>
      <c r="N3" s="42"/>
      <c r="O3" s="42"/>
      <c r="P3" s="42"/>
    </row>
    <row r="4" spans="1:16" ht="13.5" thickBot="1" x14ac:dyDescent="0.25">
      <c r="A4" s="45"/>
      <c r="B4" s="48"/>
      <c r="C4" s="51"/>
      <c r="D4" s="51"/>
      <c r="E4" s="51"/>
      <c r="G4" s="42"/>
      <c r="H4" s="42"/>
      <c r="I4" s="42"/>
      <c r="J4" s="42"/>
      <c r="K4" s="42"/>
      <c r="L4" s="42"/>
      <c r="M4" s="42"/>
      <c r="N4" s="42"/>
      <c r="O4" s="42"/>
      <c r="P4" s="42"/>
    </row>
    <row r="5" spans="1:16" x14ac:dyDescent="0.2">
      <c r="A5" s="14" t="s">
        <v>28</v>
      </c>
      <c r="B5" s="21">
        <v>370000</v>
      </c>
      <c r="C5" s="37">
        <v>35</v>
      </c>
      <c r="D5" s="39">
        <f>MIN(B5:B7)</f>
        <v>298000</v>
      </c>
      <c r="E5" s="16">
        <f>$C$5*($D$5/B5)</f>
        <v>28.189189189189189</v>
      </c>
    </row>
    <row r="6" spans="1:16" x14ac:dyDescent="0.2">
      <c r="A6" s="14" t="s">
        <v>27</v>
      </c>
      <c r="B6" s="21">
        <v>298000</v>
      </c>
      <c r="C6" s="38"/>
      <c r="D6" s="40"/>
      <c r="E6" s="16">
        <f t="shared" ref="E6:E7" si="0">$C$5*($D$5/B6)</f>
        <v>35</v>
      </c>
    </row>
    <row r="7" spans="1:16" x14ac:dyDescent="0.2">
      <c r="A7" s="14" t="s">
        <v>14</v>
      </c>
      <c r="B7" s="21">
        <v>438700</v>
      </c>
      <c r="C7" s="38"/>
      <c r="D7" s="40"/>
      <c r="E7" s="16">
        <f t="shared" si="0"/>
        <v>23.774789149760654</v>
      </c>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election activeCell="J15" sqref="J15"/>
    </sheetView>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ht="15.75" x14ac:dyDescent="0.25">
      <c r="A3" s="52" t="s">
        <v>29</v>
      </c>
      <c r="B3" s="52"/>
      <c r="C3" s="52"/>
      <c r="D3" s="52"/>
      <c r="E3" s="52"/>
      <c r="F3" s="52"/>
      <c r="G3" s="52"/>
      <c r="H3" s="52"/>
    </row>
    <row r="4" spans="1:8" x14ac:dyDescent="0.2">
      <c r="A4" s="6"/>
      <c r="B4" s="6"/>
      <c r="C4" s="6"/>
      <c r="D4" s="6"/>
      <c r="E4" s="6"/>
      <c r="F4" s="6"/>
      <c r="G4" s="6"/>
      <c r="H4" s="6"/>
    </row>
    <row r="5" spans="1:8" ht="15.75" x14ac:dyDescent="0.25">
      <c r="G5" s="15" t="s">
        <v>22</v>
      </c>
      <c r="H5" s="8"/>
    </row>
    <row r="6" spans="1:8" s="11" customFormat="1" ht="135" customHeight="1" x14ac:dyDescent="0.2">
      <c r="A6" s="9"/>
      <c r="B6" s="10" t="s">
        <v>1</v>
      </c>
      <c r="C6" s="10" t="s">
        <v>2</v>
      </c>
      <c r="D6" s="10" t="s">
        <v>3</v>
      </c>
      <c r="E6" s="10" t="s">
        <v>4</v>
      </c>
      <c r="F6" s="10" t="s">
        <v>5</v>
      </c>
      <c r="G6" s="17" t="s">
        <v>16</v>
      </c>
      <c r="H6" s="24" t="s">
        <v>15</v>
      </c>
    </row>
    <row r="7" spans="1:8" ht="16.5" customHeight="1" x14ac:dyDescent="0.2">
      <c r="A7" s="12" t="str">
        <f>'1'!A4:C4</f>
        <v>E-Contractors</v>
      </c>
      <c r="B7" s="23">
        <f>'1'!J4</f>
        <v>87.389189189189182</v>
      </c>
      <c r="C7" s="23">
        <f>'2'!J4</f>
        <v>72.189189189189193</v>
      </c>
      <c r="D7" s="23">
        <f>'3'!J4</f>
        <v>60.689189189189193</v>
      </c>
      <c r="E7" s="23">
        <f>'4'!J4</f>
        <v>67.189189189189193</v>
      </c>
      <c r="F7" s="23">
        <f>'5'!J4</f>
        <v>81.789189189189187</v>
      </c>
      <c r="G7" s="18">
        <f>AVERAGE(B7:F7)</f>
        <v>73.84918918918919</v>
      </c>
      <c r="H7" s="25">
        <f>RANK(G7,$G$7:$G$9,0)</f>
        <v>3</v>
      </c>
    </row>
    <row r="8" spans="1:8" s="30" customFormat="1" ht="16.5" customHeight="1" x14ac:dyDescent="0.2">
      <c r="A8" s="32" t="str">
        <f>'1'!A5:C5</f>
        <v>Structure Tone</v>
      </c>
      <c r="B8" s="34">
        <f>'1'!J5</f>
        <v>87.600000000000009</v>
      </c>
      <c r="C8" s="34">
        <f>'2'!J5</f>
        <v>83</v>
      </c>
      <c r="D8" s="34">
        <f>'3'!J5</f>
        <v>70.900000000000006</v>
      </c>
      <c r="E8" s="34">
        <f>'4'!J5</f>
        <v>97</v>
      </c>
      <c r="F8" s="34">
        <f>'5'!J5</f>
        <v>88</v>
      </c>
      <c r="G8" s="31">
        <f>AVERAGE(B8:F8)</f>
        <v>85.3</v>
      </c>
      <c r="H8" s="33">
        <f>RANK(G8,$G$7:$G$9,0)</f>
        <v>1</v>
      </c>
    </row>
    <row r="9" spans="1:8" ht="16.5" customHeight="1" x14ac:dyDescent="0.2">
      <c r="A9" s="12" t="str">
        <f>'1'!A6:C6</f>
        <v>Vaughn</v>
      </c>
      <c r="B9" s="23">
        <f>'1'!J6</f>
        <v>81.874789149760645</v>
      </c>
      <c r="C9" s="23">
        <f>'2'!J6</f>
        <v>75.77478914976065</v>
      </c>
      <c r="D9" s="23">
        <f>'3'!J6</f>
        <v>62.174789149760656</v>
      </c>
      <c r="E9" s="23">
        <f>'4'!J6</f>
        <v>77.77478914976065</v>
      </c>
      <c r="F9" s="23">
        <f>'5'!J6</f>
        <v>83.77478914976065</v>
      </c>
      <c r="G9" s="19">
        <f>AVERAGE(B9:F9)</f>
        <v>76.27478914976065</v>
      </c>
      <c r="H9" s="25">
        <f>RANK(G9,$G$7:$G$9,0)</f>
        <v>2</v>
      </c>
    </row>
    <row r="15" spans="1:8" x14ac:dyDescent="0.2">
      <c r="A15" s="13" t="s">
        <v>13</v>
      </c>
    </row>
    <row r="16" spans="1:8" x14ac:dyDescent="0.2">
      <c r="A16" s="13"/>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EC474-A490-484C-B78F-E76CFD487078}">
  <dimension ref="A1:S48"/>
  <sheetViews>
    <sheetView tabSelected="1" zoomScaleNormal="100" workbookViewId="0">
      <selection activeCell="H29" sqref="H29"/>
    </sheetView>
  </sheetViews>
  <sheetFormatPr defaultColWidth="9.140625" defaultRowHeight="12.75" x14ac:dyDescent="0.2"/>
  <cols>
    <col min="1" max="1" width="20.7109375" style="55" customWidth="1"/>
    <col min="2" max="19" width="9.5703125" style="55" customWidth="1"/>
    <col min="20" max="16384" width="9.140625" style="55"/>
  </cols>
  <sheetData>
    <row r="1" spans="1:19" ht="15.75" customHeight="1" x14ac:dyDescent="0.25">
      <c r="A1" s="53" t="s">
        <v>30</v>
      </c>
      <c r="B1" s="53"/>
      <c r="C1" s="53"/>
      <c r="D1" s="53"/>
      <c r="E1" s="53"/>
      <c r="F1" s="53"/>
      <c r="G1" s="53"/>
      <c r="H1" s="53"/>
      <c r="I1" s="53"/>
      <c r="J1" s="54"/>
    </row>
    <row r="2" spans="1:19" ht="15.75" x14ac:dyDescent="0.25">
      <c r="A2" s="56" t="s">
        <v>31</v>
      </c>
      <c r="B2" s="56"/>
      <c r="C2" s="56"/>
      <c r="D2" s="56"/>
      <c r="E2" s="56"/>
      <c r="F2" s="56"/>
      <c r="G2" s="56"/>
      <c r="H2" s="56"/>
      <c r="I2" s="56"/>
      <c r="J2" s="57"/>
    </row>
    <row r="3" spans="1:19" x14ac:dyDescent="0.2">
      <c r="A3" s="58" t="s">
        <v>32</v>
      </c>
      <c r="B3" s="59"/>
      <c r="C3" s="59"/>
      <c r="D3" s="59"/>
    </row>
    <row r="4" spans="1:19" ht="15" customHeight="1" x14ac:dyDescent="0.2">
      <c r="A4" s="58" t="s">
        <v>33</v>
      </c>
      <c r="B4" s="60" t="s">
        <v>34</v>
      </c>
      <c r="C4" s="60"/>
      <c r="D4" s="60"/>
      <c r="E4" s="61"/>
    </row>
    <row r="5" spans="1:19" ht="20.25" customHeight="1" x14ac:dyDescent="0.25">
      <c r="A5" s="62" t="s">
        <v>35</v>
      </c>
      <c r="B5" s="62"/>
      <c r="C5" s="63"/>
      <c r="D5" s="63"/>
      <c r="E5" s="63"/>
      <c r="F5" s="63"/>
      <c r="G5" s="63"/>
    </row>
    <row r="6" spans="1:19" ht="27" customHeight="1" thickBot="1" x14ac:dyDescent="0.25">
      <c r="A6" s="64"/>
      <c r="B6" s="65" t="s">
        <v>36</v>
      </c>
      <c r="C6" s="65"/>
      <c r="D6" s="65"/>
      <c r="E6" s="65"/>
      <c r="F6" s="65"/>
      <c r="G6" s="65"/>
      <c r="H6" s="65"/>
      <c r="I6" s="65"/>
    </row>
    <row r="7" spans="1:19" ht="20.25" customHeight="1" x14ac:dyDescent="0.25">
      <c r="A7" s="66" t="s">
        <v>37</v>
      </c>
      <c r="B7" s="66"/>
      <c r="C7" s="67"/>
      <c r="D7" s="68"/>
      <c r="E7" s="68"/>
      <c r="F7" s="68"/>
      <c r="G7" s="68"/>
    </row>
    <row r="8" spans="1:19" ht="27" customHeight="1" thickBot="1" x14ac:dyDescent="0.25">
      <c r="A8" s="64"/>
      <c r="B8" s="65" t="s">
        <v>38</v>
      </c>
      <c r="C8" s="65"/>
      <c r="D8" s="65"/>
      <c r="E8" s="65"/>
      <c r="F8" s="65"/>
      <c r="G8" s="65"/>
      <c r="H8" s="65"/>
      <c r="I8" s="65"/>
    </row>
    <row r="9" spans="1:19" ht="15" customHeight="1" x14ac:dyDescent="0.2"/>
    <row r="10" spans="1:19" ht="15" customHeight="1" x14ac:dyDescent="0.2"/>
    <row r="11" spans="1:19" ht="11.25" customHeight="1" thickBot="1" x14ac:dyDescent="0.25"/>
    <row r="12" spans="1:19" s="69" customFormat="1" ht="13.5" thickBot="1" x14ac:dyDescent="0.25">
      <c r="B12" s="70" t="s">
        <v>39</v>
      </c>
      <c r="C12" s="71"/>
      <c r="D12" s="72"/>
      <c r="E12" s="70" t="s">
        <v>40</v>
      </c>
      <c r="F12" s="71"/>
      <c r="G12" s="72"/>
      <c r="H12" s="70" t="s">
        <v>41</v>
      </c>
      <c r="I12" s="71"/>
      <c r="J12" s="72"/>
      <c r="K12" s="70" t="s">
        <v>42</v>
      </c>
      <c r="L12" s="71"/>
      <c r="M12" s="72"/>
      <c r="N12" s="70" t="s">
        <v>43</v>
      </c>
      <c r="O12" s="71"/>
      <c r="P12" s="72"/>
      <c r="Q12" s="70" t="s">
        <v>44</v>
      </c>
      <c r="R12" s="71"/>
      <c r="S12" s="72"/>
    </row>
    <row r="13" spans="1:19" s="69" customFormat="1" ht="73.900000000000006" customHeight="1" x14ac:dyDescent="0.2">
      <c r="B13" s="73" t="s">
        <v>45</v>
      </c>
      <c r="C13" s="74"/>
      <c r="D13" s="75"/>
      <c r="E13" s="76" t="s">
        <v>46</v>
      </c>
      <c r="F13" s="74"/>
      <c r="G13" s="75"/>
      <c r="H13" s="76" t="s">
        <v>47</v>
      </c>
      <c r="I13" s="74"/>
      <c r="J13" s="75"/>
      <c r="K13" s="76" t="s">
        <v>48</v>
      </c>
      <c r="L13" s="74"/>
      <c r="M13" s="75"/>
      <c r="N13" s="76" t="s">
        <v>49</v>
      </c>
      <c r="O13" s="74"/>
      <c r="P13" s="75"/>
      <c r="Q13" s="76" t="s">
        <v>50</v>
      </c>
      <c r="R13" s="74"/>
      <c r="S13" s="75"/>
    </row>
    <row r="14" spans="1:19" s="81" customFormat="1" ht="11.25" customHeight="1" x14ac:dyDescent="0.2">
      <c r="A14" s="77"/>
      <c r="B14" s="78" t="s">
        <v>51</v>
      </c>
      <c r="C14" s="79"/>
      <c r="D14" s="80"/>
      <c r="E14" s="78" t="s">
        <v>51</v>
      </c>
      <c r="F14" s="79"/>
      <c r="G14" s="80"/>
      <c r="H14" s="78" t="s">
        <v>51</v>
      </c>
      <c r="I14" s="79"/>
      <c r="J14" s="80"/>
      <c r="K14" s="78" t="s">
        <v>51</v>
      </c>
      <c r="L14" s="79"/>
      <c r="M14" s="80"/>
      <c r="N14" s="78" t="s">
        <v>51</v>
      </c>
      <c r="O14" s="79"/>
      <c r="P14" s="80"/>
      <c r="Q14" s="78" t="s">
        <v>51</v>
      </c>
      <c r="R14" s="79"/>
      <c r="S14" s="80"/>
    </row>
    <row r="15" spans="1:19" s="81" customFormat="1" x14ac:dyDescent="0.2">
      <c r="A15" s="82" t="s">
        <v>26</v>
      </c>
      <c r="B15" s="83"/>
      <c r="C15" s="84"/>
      <c r="D15" s="85"/>
      <c r="E15" s="83"/>
      <c r="F15" s="84"/>
      <c r="G15" s="85"/>
      <c r="H15" s="83"/>
      <c r="I15" s="84"/>
      <c r="J15" s="85"/>
      <c r="K15" s="83"/>
      <c r="L15" s="84"/>
      <c r="M15" s="85"/>
      <c r="N15" s="83"/>
      <c r="O15" s="84"/>
      <c r="P15" s="85"/>
      <c r="Q15" s="83"/>
      <c r="R15" s="84"/>
      <c r="S15" s="85"/>
    </row>
    <row r="16" spans="1:19" s="81" customFormat="1" x14ac:dyDescent="0.2">
      <c r="A16" s="86" t="s">
        <v>27</v>
      </c>
      <c r="B16" s="87"/>
      <c r="C16" s="88"/>
      <c r="D16" s="89"/>
      <c r="E16" s="87"/>
      <c r="F16" s="88"/>
      <c r="G16" s="89"/>
      <c r="H16" s="87"/>
      <c r="I16" s="88"/>
      <c r="J16" s="89"/>
      <c r="K16" s="87"/>
      <c r="L16" s="88"/>
      <c r="M16" s="89"/>
      <c r="N16" s="87"/>
      <c r="O16" s="88"/>
      <c r="P16" s="89"/>
      <c r="Q16" s="87"/>
      <c r="R16" s="88"/>
      <c r="S16" s="89"/>
    </row>
    <row r="17" spans="1:19" s="81" customFormat="1" x14ac:dyDescent="0.2">
      <c r="A17" s="86" t="s">
        <v>14</v>
      </c>
      <c r="B17" s="87"/>
      <c r="C17" s="88"/>
      <c r="D17" s="89"/>
      <c r="E17" s="87"/>
      <c r="F17" s="88"/>
      <c r="G17" s="89"/>
      <c r="H17" s="87"/>
      <c r="I17" s="88"/>
      <c r="J17" s="89"/>
      <c r="K17" s="87"/>
      <c r="L17" s="88"/>
      <c r="M17" s="89"/>
      <c r="N17" s="87"/>
      <c r="O17" s="88"/>
      <c r="P17" s="89"/>
      <c r="Q17" s="87"/>
      <c r="R17" s="88"/>
      <c r="S17" s="89"/>
    </row>
    <row r="18" spans="1:19" s="91" customFormat="1" ht="7.5" customHeight="1" x14ac:dyDescent="0.2">
      <c r="A18" s="90"/>
      <c r="B18" s="90"/>
      <c r="C18" s="90"/>
      <c r="D18" s="90"/>
      <c r="E18" s="90"/>
      <c r="F18" s="90"/>
      <c r="G18" s="90"/>
      <c r="H18" s="90"/>
      <c r="I18" s="90"/>
      <c r="J18" s="90"/>
      <c r="K18" s="90"/>
      <c r="L18" s="90"/>
      <c r="M18" s="90"/>
      <c r="N18" s="90"/>
      <c r="O18" s="90"/>
      <c r="P18" s="90"/>
      <c r="Q18" s="90"/>
      <c r="R18" s="90"/>
      <c r="S18" s="90"/>
    </row>
    <row r="19" spans="1:19" s="92" customFormat="1" ht="6.75" customHeight="1" x14ac:dyDescent="0.2"/>
    <row r="21" spans="1:19" x14ac:dyDescent="0.2">
      <c r="A21" s="93"/>
      <c r="G21" s="94"/>
      <c r="H21" s="94"/>
    </row>
    <row r="22" spans="1:19" x14ac:dyDescent="0.2">
      <c r="A22" s="95" t="s">
        <v>52</v>
      </c>
      <c r="G22" s="94"/>
      <c r="H22" s="94"/>
      <c r="I22" s="94"/>
      <c r="J22" s="94"/>
    </row>
    <row r="23" spans="1:19" x14ac:dyDescent="0.2">
      <c r="D23" s="96"/>
      <c r="G23" s="94"/>
      <c r="H23" s="94"/>
      <c r="I23" s="94"/>
      <c r="J23" s="94"/>
    </row>
    <row r="24" spans="1:19" x14ac:dyDescent="0.2">
      <c r="D24" s="96"/>
      <c r="G24" s="94"/>
      <c r="H24" s="94"/>
      <c r="I24" s="94"/>
      <c r="J24" s="94"/>
    </row>
    <row r="25" spans="1:19" x14ac:dyDescent="0.2">
      <c r="D25" s="96"/>
      <c r="G25" s="94"/>
      <c r="H25" s="94"/>
      <c r="I25" s="94"/>
      <c r="J25" s="94"/>
    </row>
    <row r="26" spans="1:19" x14ac:dyDescent="0.2">
      <c r="D26" s="96"/>
      <c r="G26" s="94"/>
      <c r="H26" s="94"/>
      <c r="I26" s="94"/>
      <c r="J26" s="94"/>
    </row>
    <row r="27" spans="1:19" x14ac:dyDescent="0.2">
      <c r="D27" s="96"/>
      <c r="G27" s="94"/>
      <c r="H27" s="94"/>
      <c r="I27" s="94"/>
      <c r="J27" s="94"/>
    </row>
    <row r="28" spans="1:19" x14ac:dyDescent="0.2">
      <c r="A28" s="97"/>
      <c r="B28" s="97"/>
      <c r="C28" s="97"/>
      <c r="G28" s="94"/>
      <c r="H28" s="94"/>
      <c r="I28" s="94"/>
      <c r="J28" s="94"/>
    </row>
    <row r="29" spans="1:19" x14ac:dyDescent="0.2">
      <c r="A29" s="97"/>
      <c r="B29" s="97"/>
      <c r="C29" s="97"/>
      <c r="G29" s="94"/>
      <c r="H29" s="94"/>
      <c r="I29" s="94"/>
      <c r="J29" s="94"/>
    </row>
    <row r="30" spans="1:19" x14ac:dyDescent="0.2">
      <c r="I30" s="94"/>
      <c r="J30" s="94"/>
      <c r="K30" s="94"/>
      <c r="L30" s="94"/>
    </row>
    <row r="31" spans="1:19" x14ac:dyDescent="0.2">
      <c r="I31" s="94"/>
      <c r="J31" s="94"/>
      <c r="K31" s="94"/>
      <c r="L31" s="94"/>
      <c r="M31" s="94"/>
    </row>
    <row r="32" spans="1:19" x14ac:dyDescent="0.2">
      <c r="L32" s="94"/>
      <c r="M32" s="94"/>
    </row>
    <row r="33" spans="1:13" x14ac:dyDescent="0.2">
      <c r="L33" s="94"/>
      <c r="M33" s="94"/>
    </row>
    <row r="34" spans="1:13" x14ac:dyDescent="0.2">
      <c r="L34" s="94"/>
      <c r="M34" s="94"/>
    </row>
    <row r="35" spans="1:13" x14ac:dyDescent="0.2">
      <c r="L35" s="94"/>
      <c r="M35" s="94"/>
    </row>
    <row r="48" spans="1:13" x14ac:dyDescent="0.2">
      <c r="A48" s="98" t="s">
        <v>53</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2024-06-24T18:58:47Z</dcterms:modified>
</cp:coreProperties>
</file>