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13_ncr:1_{57CE1BEB-E3A3-4846-B8F6-5D97BAE45C0B}" xr6:coauthVersionLast="47" xr6:coauthVersionMax="47" xr10:uidLastSave="{00000000-0000-0000-0000-000000000000}"/>
  <bookViews>
    <workbookView xWindow="-120" yWindow="-120" windowWidth="29040" windowHeight="15840" tabRatio="722" activeTab="6"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3" l="1"/>
  <c r="A7" i="13"/>
  <c r="A5" i="13"/>
  <c r="D5" i="13" l="1"/>
  <c r="E5" i="13" s="1"/>
  <c r="D4" i="10" l="1"/>
  <c r="J4" i="10" s="1"/>
  <c r="F7" i="1" s="1"/>
  <c r="D4" i="3"/>
  <c r="D4" i="9"/>
  <c r="J4" i="9" s="1"/>
  <c r="E7" i="1" s="1"/>
  <c r="D4" i="5"/>
  <c r="J4" i="5" s="1"/>
  <c r="D7" i="1" s="1"/>
  <c r="D4" i="2"/>
  <c r="J4" i="2" s="1"/>
  <c r="B7" i="1" s="1"/>
  <c r="E7" i="13"/>
  <c r="E6" i="13"/>
  <c r="D5" i="3" l="1"/>
  <c r="D5" i="9"/>
  <c r="J5" i="9" s="1"/>
  <c r="E8" i="1" s="1"/>
  <c r="D5" i="10"/>
  <c r="J5" i="10" s="1"/>
  <c r="F8" i="1" s="1"/>
  <c r="D5" i="5"/>
  <c r="J5" i="5" s="1"/>
  <c r="D8" i="1" s="1"/>
  <c r="D6" i="9"/>
  <c r="J6" i="9" s="1"/>
  <c r="E9" i="1" s="1"/>
  <c r="D6" i="3"/>
  <c r="D6" i="5"/>
  <c r="J6" i="5" s="1"/>
  <c r="D9" i="1" s="1"/>
  <c r="D6" i="10"/>
  <c r="J6" i="10" s="1"/>
  <c r="F9" i="1" s="1"/>
  <c r="D5" i="2"/>
  <c r="J5" i="2" s="1"/>
  <c r="B8" i="1" s="1"/>
  <c r="D6" i="2"/>
  <c r="J6" i="2" s="1"/>
  <c r="B9" i="1" s="1"/>
  <c r="J6" i="3" l="1"/>
  <c r="C9" i="1" s="1"/>
  <c r="G9" i="1" s="1"/>
  <c r="J4" i="3"/>
  <c r="C7" i="1" s="1"/>
  <c r="J5" i="3"/>
  <c r="C8" i="1" s="1"/>
  <c r="G8" i="1" l="1"/>
  <c r="G7" i="1"/>
  <c r="H7" i="1" s="1"/>
  <c r="H9" i="1" l="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FF638BB-0488-4B45-8F8F-3B94B5DBD20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F04ACE0-09CA-4A2F-9C64-31BB9C377B71}">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<sst xmlns="http://schemas.openxmlformats.org/spreadsheetml/2006/main" count="108" uniqueCount="52">
  <si>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</si>
  <si>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</si>
  <si>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</si>
  <si>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</si>
  <si>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</si>
  <si>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</si>
  <si>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</si>
  <si>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</si>
  <si>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</si>
  <si>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</si>
  <si>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</si>
  <si>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</si>
  <si>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</si>
  <si>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</si>
  <si>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</si>
  <si>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</si>
  <si>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</si>
  <si>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</si>
  <si>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</si>
  <si>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</si>
  <si>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</si>
  <si>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</si>
  <si>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</si>
  <si>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</si>
  <si>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</si>
  <si>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RFP730-24041 800 Loop Road Improvements rebid</t>
  </si>
  <si>
    <t>E Contractors</t>
  </si>
  <si>
    <t>Noble</t>
  </si>
  <si>
    <t>Whiting-Turner</t>
  </si>
  <si>
    <t>University of Houston Evaluation Matrix $1 Million+</t>
  </si>
  <si>
    <t>Name</t>
  </si>
  <si>
    <t>Evaluation Due Date</t>
  </si>
  <si>
    <t>6/21/2024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</si>
  <si>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</si>
  <si>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</si>
  <si>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</si>
  <si>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</si>
  <si>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</si>
  <si>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</si>
  <si>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</si>
  <si>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</si>
  <si>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</si>
  <si>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</si>
  <si>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(Section 4.3)
**ONLY PURCHASING WILL EVALUATE COST - EVERYONE ELSE LEAVE BLANK**</t>
  </si>
  <si>
    <t>Respondent’s qualifications and experience with a focus on renovations with short durations completed for the University of Houston System (including any component university) or other institutions of higher education type of project (Section 4.4)</t>
  </si>
  <si>
    <t>Respondent’s qualifications and experience of Proposed Construction Team (Section 4.5)</t>
  </si>
  <si>
    <t>Respondent’s construction and execution plan (Section 4.6)</t>
  </si>
  <si>
    <t>Respondent’s project planning and scheduling (Section 4.7)</t>
  </si>
  <si>
    <t>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</si>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</sst>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1">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8" fillId="0" borderId="26" applyNumberFormat="0" applyFill="0" applyAlignment="0" applyProtection="0"/>
    <xf numFmtId="0" fontId="36" fillId="21" borderId="25" applyNumberFormat="0" applyAlignment="0" applyProtection="0"/>
    <xf numFmtId="0" fontId="33" fillId="8" borderId="23" applyNumberFormat="0" applyAlignment="0" applyProtection="0"/>
    <xf numFmtId="0" fontId="26" fillId="21" borderId="23" applyNumberFormat="0" applyAlignment="0" applyProtection="0"/>
    <xf numFmtId="0" fontId="21" fillId="2" borderId="24" applyNumberFormat="0" applyFont="0" applyAlignment="0" applyProtection="0"/>
    <xf numFmtId="0" fontId="3" fillId="0" borderId="0"/>
    <xf numFmtId="0" fontId="21" fillId="2" borderId="24" applyNumberFormat="0" applyFont="0" applyAlignment="0" applyProtection="0"/>
    <xf numFmtId="0" fontId="38" fillId="0" borderId="26" applyNumberFormat="0" applyFill="0" applyAlignment="0" applyProtection="0"/>
    <xf numFmtId="0" fontId="36" fillId="21" borderId="25" applyNumberFormat="0" applyAlignment="0" applyProtection="0"/>
    <xf numFmtId="0" fontId="33" fillId="8" borderId="23" applyNumberFormat="0" applyAlignment="0" applyProtection="0"/>
    <xf numFmtId="0" fontId="26" fillId="21" borderId="23" applyNumberFormat="0" applyAlignment="0" applyProtection="0"/>
    <xf numFmtId="9" fontId="3" fillId="0" borderId="0" applyFont="0" applyFill="0" applyBorder="0" applyAlignment="0" applyProtection="0"/>
    <xf numFmtId="0" fontId="21" fillId="2" borderId="24" applyNumberFormat="0" applyFont="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07">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3" fillId="0" borderId="0" xfId="0" applyFont="1" applyAlignment="1">
      <alignment horizontal="left"/>
    </xf>
    <xf numFmtId="0" fontId="43" fillId="26" borderId="0" xfId="0" applyFont="1" applyFill="1"/>
    <xf numFmtId="0" fontId="44" fillId="26" borderId="0" xfId="0" applyFont="1" applyFill="1"/>
    <xf numFmtId="0" fontId="20" fillId="26" borderId="0" xfId="0" applyFont="1" applyFill="1"/>
    <xf numFmtId="0" fontId="19" fillId="26" borderId="0" xfId="0" applyFont="1" applyFill="1"/>
    <xf numFmtId="0" fontId="19" fillId="26" borderId="0" xfId="0" applyFont="1" applyFill="1" applyAlignment="1">
      <alignment horizontal="left" vertical="center"/>
    </xf>
    <xf numFmtId="0" fontId="19" fillId="26" borderId="0" xfId="0" applyFont="1" applyFill="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left"/>
    </xf>
    <xf numFmtId="0" fontId="45" fillId="26" borderId="0" xfId="0" applyFont="1" applyFill="1"/>
    <xf numFmtId="0" fontId="21" fillId="0" borderId="0" xfId="98"/>
    <xf numFmtId="0" fontId="47" fillId="0" borderId="10" xfId="100" applyFont="1" applyBorder="1" applyAlignment="1">
      <alignment horizontal="right"/>
    </xf>
    <xf numFmtId="0" fontId="49" fillId="0" borderId="10" xfId="100" applyFont="1" applyBorder="1" applyAlignment="1">
      <alignment horizontal="right"/>
    </xf>
    <xf numFmtId="0" fontId="47" fillId="0" borderId="0" xfId="98" applyFont="1"/>
    <xf numFmtId="0" fontId="43" fillId="26" borderId="0" xfId="0" applyFont="1" applyFill="1" applyAlignment="1">
      <alignment horizontal="right"/>
    </xf>
    <xf numFmtId="2" fontId="0" fillId="0" borderId="0" xfId="0" applyNumberFormat="1"/>
    <xf numFmtId="0" fontId="19" fillId="26" borderId="13" xfId="0" applyFont="1" applyFill="1" applyBorder="1" applyAlignment="1">
      <alignment horizontal="right" textRotation="90" wrapText="1"/>
    </xf>
    <xf numFmtId="4" fontId="20" fillId="26" borderId="12" xfId="0" applyNumberFormat="1" applyFont="1" applyFill="1" applyBorder="1" applyAlignment="1">
      <alignment horizontal="right"/>
    </xf>
    <xf numFmtId="4" fontId="20" fillId="26" borderId="21" xfId="0" applyNumberFormat="1" applyFont="1" applyFill="1" applyBorder="1" applyAlignment="1">
      <alignment horizontal="right"/>
    </xf>
    <xf numFmtId="0" fontId="47" fillId="0" borderId="20" xfId="98" applyFont="1" applyBorder="1" applyAlignment="1">
      <alignment vertical="center"/>
    </xf>
    <xf numFmtId="44" fontId="42" fillId="24" borderId="0" xfId="105" applyFont="1" applyFill="1"/>
    <xf numFmtId="2" fontId="48" fillId="0" borderId="0" xfId="98" applyNumberFormat="1" applyFont="1"/>
    <xf numFmtId="2" fontId="48" fillId="0" borderId="0" xfId="0" applyNumberFormat="1" applyFont="1"/>
    <xf numFmtId="2" fontId="20" fillId="26" borderId="11" xfId="0" applyNumberFormat="1" applyFont="1" applyFill="1" applyBorder="1"/>
    <xf numFmtId="0" fontId="40" fillId="26" borderId="13" xfId="0" applyFont="1" applyFill="1" applyBorder="1" applyAlignment="1">
      <alignment horizontal="right" textRotation="90" wrapText="1"/>
    </xf>
    <xf numFmtId="0" fontId="41" fillId="26" borderId="12" xfId="0" applyFont="1" applyFill="1" applyBorder="1" applyAlignment="1">
      <alignment horizontal="right"/>
    </xf>
    <xf numFmtId="4" fontId="20" fillId="27" borderId="21" xfId="0" applyNumberFormat="1" applyFont="1" applyFill="1" applyBorder="1" applyAlignment="1">
      <alignment horizontal="right"/>
    </xf>
    <xf numFmtId="0" fontId="20" fillId="27" borderId="11" xfId="0" applyFont="1" applyFill="1" applyBorder="1" applyAlignment="1">
      <alignment horizontal="left"/>
    </xf>
    <xf numFmtId="0" fontId="20" fillId="27" borderId="0" xfId="0" applyFont="1" applyFill="1"/>
    <xf numFmtId="0" fontId="41" fillId="27" borderId="12" xfId="0" applyFont="1" applyFill="1" applyBorder="1" applyAlignment="1">
      <alignment horizontal="right"/>
    </xf>
    <xf numFmtId="2" fontId="20" fillId="27" borderId="11" xfId="0" applyNumberFormat="1" applyFont="1" applyFill="1" applyBorder="1"/>
    <xf numFmtId="0" fontId="19" fillId="26" borderId="0" xfId="98" applyFont="1" applyFill="1" applyAlignment="1">
      <alignment wrapText="1"/>
    </xf>
    <xf numFmtId="0" fontId="21" fillId="26" borderId="0" xfId="98" applyFill="1"/>
    <xf numFmtId="0" fontId="20" fillId="26" borderId="0" xfId="98" applyFont="1" applyFill="1"/>
    <xf numFmtId="0" fontId="46" fillId="26" borderId="0" xfId="129" applyFont="1" applyFill="1" applyAlignment="1">
      <alignment horizontal="left"/>
    </xf>
    <xf numFmtId="0" fontId="50" fillId="26" borderId="0" xfId="129" applyFont="1" applyFill="1"/>
    <xf numFmtId="0" fontId="52" fillId="26" borderId="0" xfId="130" applyFont="1" applyFill="1" applyAlignment="1">
      <alignment wrapText="1"/>
    </xf>
    <xf numFmtId="0" fontId="21" fillId="24" borderId="30" xfId="98" applyFill="1" applyBorder="1" applyAlignment="1">
      <alignment horizontal="center" wrapText="1"/>
    </xf>
    <xf numFmtId="0" fontId="52" fillId="26" borderId="0" xfId="130" applyFont="1" applyFill="1" applyAlignment="1">
      <alignment horizontal="left"/>
    </xf>
    <xf numFmtId="0" fontId="52" fillId="26" borderId="0" xfId="130" applyFont="1" applyFill="1" applyAlignment="1"/>
    <xf numFmtId="0" fontId="21" fillId="26" borderId="0" xfId="98" applyFill="1" applyAlignment="1">
      <alignment horizontal="center"/>
    </xf>
    <xf numFmtId="0" fontId="54" fillId="26" borderId="0" xfId="98" applyFont="1" applyFill="1" applyAlignment="1">
      <alignment wrapText="1"/>
    </xf>
    <xf numFmtId="0" fontId="54" fillId="26" borderId="0" xfId="98" applyFont="1" applyFill="1" applyAlignment="1">
      <alignment horizontal="center" wrapText="1"/>
    </xf>
    <xf numFmtId="0" fontId="55" fillId="26" borderId="11" xfId="98" applyFont="1" applyFill="1" applyBorder="1" applyAlignment="1">
      <alignment wrapText="1"/>
    </xf>
    <xf numFmtId="0" fontId="55" fillId="26" borderId="37" xfId="98" applyFont="1" applyFill="1" applyBorder="1" applyAlignment="1">
      <alignment wrapText="1"/>
    </xf>
    <xf numFmtId="0" fontId="21" fillId="29" borderId="0" xfId="98" applyFill="1"/>
    <xf numFmtId="0" fontId="21" fillId="29" borderId="39" xfId="98" applyFill="1" applyBorder="1"/>
    <xf numFmtId="0" fontId="21" fillId="26" borderId="10" xfId="98" applyFill="1" applyBorder="1"/>
    <xf numFmtId="0" fontId="49" fillId="26" borderId="0" xfId="98" applyFont="1" applyFill="1"/>
    <xf numFmtId="0" fontId="21" fillId="26" borderId="0" xfId="98" applyFill="1" applyAlignment="1">
      <alignment wrapText="1"/>
    </xf>
    <xf numFmtId="0" fontId="56" fillId="0" borderId="0" xfId="129" applyFont="1" applyAlignment="1">
      <alignment horizontal="left"/>
    </xf>
    <xf numFmtId="0" fontId="42" fillId="26" borderId="0" xfId="98" applyFont="1" applyFill="1"/>
    <xf numFmtId="0" fontId="51" fillId="26" borderId="0" xfId="130" applyFill="1"/>
    <xf numFmtId="0" fontId="45" fillId="26" borderId="0" xfId="98" applyFont="1" applyFill="1"/>
    <xf numFmtId="0" fontId="47" fillId="0" borderId="0" xfId="98" applyFont="1" applyAlignment="1">
      <alignment horizontal="left"/>
    </xf>
    <xf numFmtId="0" fontId="46" fillId="0" borderId="10" xfId="100" applyFont="1" applyBorder="1" applyAlignment="1">
      <alignment horizontal="center"/>
    </xf>
    <xf numFmtId="1" fontId="21" fillId="0" borderId="22"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2" xfId="105" applyFont="1" applyBorder="1" applyAlignment="1">
      <alignment horizontal="center" vertical="center"/>
    </xf>
    <xf numFmtId="44" fontId="42" fillId="0" borderId="0" xfId="105" applyFont="1" applyAlignment="1">
      <alignment horizontal="center" vertical="center"/>
    </xf>
    <xf numFmtId="0" fontId="47" fillId="24" borderId="20" xfId="98" applyFont="1" applyFill="1" applyBorder="1" applyAlignment="1">
      <alignment horizontal="left" vertical="center"/>
    </xf>
    <xf numFmtId="0" fontId="0" fillId="24" borderId="0" xfId="0" applyFill="1" applyAlignment="1">
      <alignment horizontal="left" wrapText="1"/>
    </xf>
    <xf numFmtId="164" fontId="46" fillId="25" borderId="19" xfId="107" applyNumberFormat="1" applyFont="1" applyFill="1" applyBorder="1" applyAlignment="1">
      <alignment horizontal="left" vertical="center" wrapText="1"/>
    </xf>
    <xf numFmtId="164" fontId="46" fillId="25" borderId="17" xfId="107" applyNumberFormat="1" applyFont="1" applyFill="1" applyBorder="1" applyAlignment="1">
      <alignment horizontal="left" vertical="center" wrapText="1"/>
    </xf>
    <xf numFmtId="164" fontId="46" fillId="25" borderId="15" xfId="107" applyNumberFormat="1" applyFont="1" applyFill="1" applyBorder="1" applyAlignment="1">
      <alignment horizontal="lef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4" xfId="107" applyNumberFormat="1" applyFont="1" applyFill="1" applyBorder="1" applyAlignment="1">
      <alignment horizontal="right" vertical="center" wrapText="1"/>
    </xf>
    <xf numFmtId="0" fontId="43" fillId="0" borderId="0" xfId="0" applyFont="1" applyAlignment="1">
      <alignment horizontal="left"/>
    </xf>
    <xf numFmtId="0" fontId="21" fillId="26" borderId="21" xfId="98" applyFill="1" applyBorder="1" applyAlignment="1">
      <alignment horizontal="center"/>
    </xf>
    <xf numFmtId="0" fontId="21" fillId="26" borderId="37" xfId="98" applyFill="1" applyBorder="1" applyAlignment="1">
      <alignment horizontal="center"/>
    </xf>
    <xf numFmtId="0" fontId="21" fillId="26" borderId="38" xfId="98" applyFill="1" applyBorder="1" applyAlignment="1">
      <alignment horizontal="center"/>
    </xf>
    <xf numFmtId="0" fontId="21" fillId="24" borderId="21" xfId="98" applyFill="1" applyBorder="1" applyAlignment="1">
      <alignment horizontal="center"/>
    </xf>
    <xf numFmtId="0" fontId="21" fillId="24" borderId="37" xfId="98" applyFill="1" applyBorder="1" applyAlignment="1">
      <alignment horizontal="center"/>
    </xf>
    <xf numFmtId="0" fontId="21" fillId="24" borderId="38" xfId="98" applyFill="1" applyBorder="1" applyAlignment="1">
      <alignment horizontal="center"/>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36" xfId="98" applyFill="1" applyBorder="1" applyAlignment="1">
      <alignment horizontal="center"/>
    </xf>
    <xf numFmtId="0" fontId="21" fillId="24" borderId="12" xfId="98" applyFill="1" applyBorder="1" applyAlignment="1">
      <alignment horizontal="center"/>
    </xf>
    <xf numFmtId="0" fontId="21" fillId="24" borderId="11" xfId="98" applyFill="1" applyBorder="1" applyAlignment="1">
      <alignment horizontal="center"/>
    </xf>
    <xf numFmtId="0" fontId="21" fillId="24" borderId="36" xfId="98" applyFill="1" applyBorder="1" applyAlignment="1">
      <alignment horizontal="center"/>
    </xf>
    <xf numFmtId="0" fontId="54" fillId="25" borderId="33" xfId="98" applyFont="1" applyFill="1" applyBorder="1" applyAlignment="1">
      <alignment horizontal="center" wrapText="1"/>
    </xf>
    <xf numFmtId="0" fontId="54" fillId="25" borderId="34" xfId="98" applyFont="1" applyFill="1" applyBorder="1" applyAlignment="1">
      <alignment horizontal="center" wrapText="1"/>
    </xf>
    <xf numFmtId="0" fontId="54" fillId="25" borderId="35" xfId="98" applyFont="1" applyFill="1" applyBorder="1" applyAlignment="1">
      <alignment horizontal="center" wrapText="1"/>
    </xf>
    <xf numFmtId="0" fontId="47" fillId="28" borderId="31" xfId="98" applyFont="1" applyFill="1" applyBorder="1" applyAlignment="1">
      <alignment horizontal="left"/>
    </xf>
    <xf numFmtId="0" fontId="47" fillId="28" borderId="22" xfId="98" applyFont="1" applyFill="1" applyBorder="1" applyAlignment="1">
      <alignment horizontal="left"/>
    </xf>
    <xf numFmtId="0" fontId="47" fillId="28" borderId="32" xfId="98" applyFont="1" applyFill="1" applyBorder="1" applyAlignment="1">
      <alignment horizontal="left"/>
    </xf>
    <xf numFmtId="0" fontId="53" fillId="26" borderId="31" xfId="98" applyFont="1" applyFill="1" applyBorder="1" applyAlignment="1">
      <alignment horizontal="center" vertical="center" wrapText="1"/>
    </xf>
    <xf numFmtId="0" fontId="54" fillId="26" borderId="22" xfId="98" applyFont="1" applyFill="1" applyBorder="1" applyAlignment="1">
      <alignment horizontal="center" vertical="center" wrapText="1"/>
    </xf>
    <xf numFmtId="0" fontId="54" fillId="26" borderId="32" xfId="98" applyFont="1" applyFill="1" applyBorder="1" applyAlignment="1">
      <alignment horizontal="center" vertical="center" wrapText="1"/>
    </xf>
    <xf numFmtId="0" fontId="54" fillId="26" borderId="31" xfId="98" applyFont="1" applyFill="1" applyBorder="1" applyAlignment="1">
      <alignment horizontal="center" vertical="center" wrapText="1"/>
    </xf>
    <xf numFmtId="0" fontId="52" fillId="26" borderId="0" xfId="130" applyFont="1" applyFill="1" applyAlignment="1">
      <alignment horizontal="left"/>
    </xf>
    <xf numFmtId="0" fontId="42" fillId="26" borderId="0" xfId="98" applyFont="1" applyFill="1" applyAlignment="1">
      <alignment horizontal="left" wrapText="1"/>
    </xf>
    <xf numFmtId="0" fontId="19" fillId="26" borderId="0" xfId="98" applyFont="1" applyFill="1" applyAlignment="1">
      <alignment horizontal="left" wrapText="1"/>
    </xf>
    <xf numFmtId="0" fontId="19" fillId="0" borderId="0" xfId="98" applyFont="1" applyAlignment="1">
      <alignment horizontal="left"/>
    </xf>
    <xf numFmtId="0" fontId="21" fillId="24" borderId="27" xfId="129" applyFont="1" applyFill="1" applyBorder="1" applyAlignment="1">
      <alignment horizontal="center"/>
    </xf>
    <xf numFmtId="0" fontId="21" fillId="24" borderId="28" xfId="129" applyFont="1" applyFill="1" applyBorder="1" applyAlignment="1">
      <alignment horizontal="center"/>
    </xf>
    <xf numFmtId="0" fontId="21" fillId="24" borderId="29" xfId="129" applyFont="1" applyFill="1" applyBorder="1" applyAlignment="1">
      <alignment horizontal="center"/>
    </xf>
    <xf numFmtId="165" fontId="50" fillId="0" borderId="0" xfId="129" applyNumberFormat="1" applyFont="1" applyAlignment="1">
      <alignment horizontal="center"/>
    </xf>
    <xf numFmtId="0" fontId="52" fillId="26" borderId="0" xfId="130" applyFont="1" applyFill="1" applyAlignment="1">
      <alignment horizontal="left" wrapText="1"/>
    </xf>
  </cellXfs>
  <cellStyles count="131">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6" xr:uid="{00000000-0005-0000-0000-000032000000}"/>
    <cellStyle name="Calculation 3" xfId="31" xr:uid="{00000000-0005-0000-0000-000033000000}"/>
    <cellStyle name="Calculation 3 2" xfId="123"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30" xr:uid="{99764CF3-C8E6-45A9-B6DF-09C1BD9B6ADE}"/>
    <cellStyle name="Input 2" xfId="81" xr:uid="{00000000-0005-0000-0000-000046000000}"/>
    <cellStyle name="Input 2 2" xfId="115" xr:uid="{00000000-0005-0000-0000-000043000000}"/>
    <cellStyle name="Input 3" xfId="39" xr:uid="{00000000-0005-0000-0000-000047000000}"/>
    <cellStyle name="Input 3 2" xfId="122"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26" xr:uid="{B72DFE5D-626A-4BE2-91B2-55CAA6FC895D}"/>
    <cellStyle name="Normal 11" xfId="129" xr:uid="{0E1900B9-D1A5-415B-A0FF-CFAC37329562}"/>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00000000-0005-0000-0000-00004C000000}"/>
    <cellStyle name="Normal 4 14" xfId="118" xr:uid="{00000000-0005-0000-0000-00004C000000}"/>
    <cellStyle name="Normal 4 15" xfId="127" xr:uid="{C63F176E-D59D-4B6E-B585-B5D809AABBAA}"/>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12" xr:uid="{00000000-0005-0000-0000-00009E000000}"/>
    <cellStyle name="Note 2" xfId="5" xr:uid="{00000000-0005-0000-0000-000062000000}"/>
    <cellStyle name="Note 2 2" xfId="119" xr:uid="{00000000-0005-0000-0000-00004E000000}"/>
    <cellStyle name="Note 3" xfId="89" xr:uid="{00000000-0005-0000-0000-000063000000}"/>
    <cellStyle name="Note 3 2" xfId="125" xr:uid="{00000000-0005-0000-0000-00004F000000}"/>
    <cellStyle name="Note 4" xfId="42" xr:uid="{00000000-0005-0000-0000-000064000000}"/>
    <cellStyle name="Note 4 2" xfId="99" xr:uid="{00000000-0005-0000-0000-000065000000}"/>
    <cellStyle name="Note 4 3" xfId="117" xr:uid="{00000000-0005-0000-0000-000050000000}"/>
    <cellStyle name="Output 2" xfId="84" xr:uid="{00000000-0005-0000-0000-000066000000}"/>
    <cellStyle name="Output 2 2" xfId="114" xr:uid="{00000000-0005-0000-0000-000051000000}"/>
    <cellStyle name="Output 3" xfId="43" xr:uid="{00000000-0005-0000-0000-000067000000}"/>
    <cellStyle name="Output 3 2" xfId="121" xr:uid="{00000000-0005-0000-0000-000052000000}"/>
    <cellStyle name="Percent 2" xfId="111" xr:uid="{00000000-0005-0000-0000-00009D000000}"/>
    <cellStyle name="Percent 3" xfId="124" xr:uid="{00000000-0005-0000-0000-0000A0000000}"/>
    <cellStyle name="Percent 4" xfId="128" xr:uid="{78FE9BD0-40D3-4366-8072-9B5E4D8D269D}"/>
    <cellStyle name="Title 2" xfId="85" xr:uid="{00000000-0005-0000-0000-000068000000}"/>
    <cellStyle name="Title 3" xfId="44" xr:uid="{00000000-0005-0000-0000-000069000000}"/>
    <cellStyle name="Total 2" xfId="86" xr:uid="{00000000-0005-0000-0000-00006A000000}"/>
    <cellStyle name="Total 2 2" xfId="113" xr:uid="{00000000-0005-0000-0000-000056000000}"/>
    <cellStyle name="Total 3" xfId="45" xr:uid="{00000000-0005-0000-0000-00006B000000}"/>
    <cellStyle name="Total 3 2" xfId="120"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BD2EBEB-EE50-4A4F-8009-C7B7EE3945EF}"/>
            </a:ext>
          </a:extLst>
        </xdr:cNvPr>
        <xdr:cNvSpPr txBox="1"/>
      </xdr:nvSpPr>
      <xdr:spPr>
        <a:xfrm>
          <a:off x="79533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selection activeCell="A4" sqref="A4:C6"/>
    </sheetView>
  </sheetViews>
  <sheetFormatPr defaultRowHeight="12.75" x14ac:dyDescent="0.2"/>
  <cols>
    <col min="1"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59"/>
      <c r="B3" s="59"/>
      <c r="C3" s="59"/>
      <c r="D3" s="16" t="s">
        <v>6</v>
      </c>
      <c r="E3" s="15" t="s">
        <v>7</v>
      </c>
      <c r="F3" s="15" t="s">
        <v>8</v>
      </c>
      <c r="G3" s="15" t="s">
        <v>9</v>
      </c>
      <c r="H3" s="15" t="s">
        <v>10</v>
      </c>
      <c r="I3" s="15" t="s">
        <v>11</v>
      </c>
      <c r="J3" s="16" t="s">
        <v>23</v>
      </c>
    </row>
    <row r="4" spans="1:10" x14ac:dyDescent="0.2">
      <c r="A4" s="58" t="s">
        <v>26</v>
      </c>
      <c r="B4" s="58"/>
      <c r="C4" s="58"/>
      <c r="D4" s="25">
        <f>'Pricing Score Calculation'!E5</f>
        <v>26.153287322920448</v>
      </c>
      <c r="E4" s="14">
        <v>12</v>
      </c>
      <c r="F4" s="14">
        <v>9</v>
      </c>
      <c r="G4" s="14">
        <v>8</v>
      </c>
      <c r="H4" s="14">
        <v>9</v>
      </c>
      <c r="I4" s="14">
        <v>6</v>
      </c>
      <c r="J4" s="26">
        <f>SUM(D4:I4)</f>
        <v>70.153287322920448</v>
      </c>
    </row>
    <row r="5" spans="1:10" x14ac:dyDescent="0.2">
      <c r="A5" s="58" t="s">
        <v>27</v>
      </c>
      <c r="B5" s="58"/>
      <c r="C5" s="58"/>
      <c r="D5" s="25">
        <f>'Pricing Score Calculation'!E6</f>
        <v>26.488234073581371</v>
      </c>
      <c r="E5" s="14">
        <v>16</v>
      </c>
      <c r="F5" s="14">
        <v>12</v>
      </c>
      <c r="G5" s="14">
        <v>6</v>
      </c>
      <c r="H5" s="14">
        <v>12</v>
      </c>
      <c r="I5" s="14">
        <v>6</v>
      </c>
      <c r="J5" s="26">
        <f>SUM(D5:I5)</f>
        <v>78.488234073581367</v>
      </c>
    </row>
    <row r="6" spans="1:10" x14ac:dyDescent="0.2">
      <c r="A6" s="58" t="s">
        <v>28</v>
      </c>
      <c r="B6" s="58"/>
      <c r="C6" s="58"/>
      <c r="D6" s="25">
        <f>'Pricing Score Calculation'!E7</f>
        <v>30</v>
      </c>
      <c r="E6" s="14">
        <v>20</v>
      </c>
      <c r="F6" s="14">
        <v>15</v>
      </c>
      <c r="G6" s="14">
        <v>10</v>
      </c>
      <c r="H6" s="14">
        <v>15</v>
      </c>
      <c r="I6" s="14">
        <v>10</v>
      </c>
      <c r="J6" s="26">
        <f>SUM(D6:I6)</f>
        <v>100</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workbookViewId="0">
      <selection activeCell="F17" sqref="F17"/>
    </sheetView>
  </sheetViews>
  <sheetFormatPr defaultRowHeight="12.75" x14ac:dyDescent="0.2"/>
  <cols>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59"/>
      <c r="B3" s="59"/>
      <c r="C3" s="59"/>
      <c r="D3" s="16" t="s">
        <v>6</v>
      </c>
      <c r="E3" s="15" t="s">
        <v>7</v>
      </c>
      <c r="F3" s="15" t="s">
        <v>8</v>
      </c>
      <c r="G3" s="15" t="s">
        <v>9</v>
      </c>
      <c r="H3" s="15" t="s">
        <v>10</v>
      </c>
      <c r="I3" s="15" t="s">
        <v>11</v>
      </c>
      <c r="J3" s="16" t="s">
        <v>23</v>
      </c>
      <c r="K3" s="2"/>
      <c r="L3" s="2"/>
      <c r="M3" s="2"/>
      <c r="N3" s="2"/>
      <c r="O3" s="2"/>
    </row>
    <row r="4" spans="1:15" x14ac:dyDescent="0.2">
      <c r="A4" s="58" t="s">
        <v>26</v>
      </c>
      <c r="B4" s="58"/>
      <c r="C4" s="58"/>
      <c r="D4" s="25">
        <f>'Pricing Score Calculation'!E5</f>
        <v>26.153287322920448</v>
      </c>
      <c r="E4" s="14">
        <v>16</v>
      </c>
      <c r="F4" s="14">
        <v>10.5</v>
      </c>
      <c r="G4" s="14">
        <v>6</v>
      </c>
      <c r="H4" s="14">
        <v>10.5</v>
      </c>
      <c r="I4" s="14">
        <v>6</v>
      </c>
      <c r="J4" s="26">
        <f>SUM(D4:I4)</f>
        <v>75.153287322920448</v>
      </c>
    </row>
    <row r="5" spans="1:15" x14ac:dyDescent="0.2">
      <c r="A5" s="58" t="s">
        <v>27</v>
      </c>
      <c r="B5" s="58"/>
      <c r="C5" s="58"/>
      <c r="D5" s="25">
        <f>'Pricing Score Calculation'!E6</f>
        <v>26.488234073581371</v>
      </c>
      <c r="E5" s="14">
        <v>14</v>
      </c>
      <c r="F5" s="14">
        <v>12</v>
      </c>
      <c r="G5" s="14">
        <v>7</v>
      </c>
      <c r="H5" s="14">
        <v>9</v>
      </c>
      <c r="I5" s="14">
        <v>8</v>
      </c>
      <c r="J5" s="26">
        <f>SUM(D5:I5)</f>
        <v>76.488234073581367</v>
      </c>
    </row>
    <row r="6" spans="1:15" x14ac:dyDescent="0.2">
      <c r="A6" s="58" t="s">
        <v>28</v>
      </c>
      <c r="B6" s="58"/>
      <c r="C6" s="58"/>
      <c r="D6" s="25">
        <f>'Pricing Score Calculation'!E7</f>
        <v>30</v>
      </c>
      <c r="E6" s="14">
        <v>20</v>
      </c>
      <c r="F6" s="14">
        <v>15</v>
      </c>
      <c r="G6" s="14">
        <v>9</v>
      </c>
      <c r="H6" s="14">
        <v>12</v>
      </c>
      <c r="I6" s="14">
        <v>10</v>
      </c>
      <c r="J6" s="26">
        <f>SUM(D6:I6)</f>
        <v>96</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A4" sqref="A4:C6"/>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59"/>
      <c r="B3" s="59"/>
      <c r="C3" s="59"/>
      <c r="D3" s="16" t="s">
        <v>6</v>
      </c>
      <c r="E3" s="15" t="s">
        <v>7</v>
      </c>
      <c r="F3" s="15" t="s">
        <v>8</v>
      </c>
      <c r="G3" s="15" t="s">
        <v>9</v>
      </c>
      <c r="H3" s="15" t="s">
        <v>10</v>
      </c>
      <c r="I3" s="15" t="s">
        <v>11</v>
      </c>
      <c r="J3" s="16" t="s">
        <v>23</v>
      </c>
      <c r="K3" s="2"/>
      <c r="L3" s="2"/>
      <c r="M3" s="2"/>
      <c r="N3" s="2"/>
      <c r="O3" s="2"/>
    </row>
    <row r="4" spans="1:15" x14ac:dyDescent="0.2">
      <c r="A4" s="58" t="s">
        <v>26</v>
      </c>
      <c r="B4" s="58"/>
      <c r="C4" s="58"/>
      <c r="D4" s="25">
        <f>'Pricing Score Calculation'!E5</f>
        <v>26.153287322920448</v>
      </c>
      <c r="E4" s="14">
        <v>14</v>
      </c>
      <c r="F4" s="14">
        <v>9</v>
      </c>
      <c r="G4" s="14">
        <v>6</v>
      </c>
      <c r="H4" s="14">
        <v>12</v>
      </c>
      <c r="I4" s="14">
        <v>7</v>
      </c>
      <c r="J4" s="26">
        <f>SUM(D4:I4)</f>
        <v>74.153287322920448</v>
      </c>
    </row>
    <row r="5" spans="1:15" x14ac:dyDescent="0.2">
      <c r="A5" s="58" t="s">
        <v>27</v>
      </c>
      <c r="B5" s="58"/>
      <c r="C5" s="58"/>
      <c r="D5" s="25">
        <f>'Pricing Score Calculation'!E6</f>
        <v>26.488234073581371</v>
      </c>
      <c r="E5" s="14">
        <v>12</v>
      </c>
      <c r="F5" s="14">
        <v>7.5</v>
      </c>
      <c r="G5" s="14">
        <v>6</v>
      </c>
      <c r="H5" s="14">
        <v>10.5</v>
      </c>
      <c r="I5" s="14">
        <v>7</v>
      </c>
      <c r="J5" s="26">
        <f>SUM(D5:I5)</f>
        <v>69.488234073581367</v>
      </c>
    </row>
    <row r="6" spans="1:15" x14ac:dyDescent="0.2">
      <c r="A6" s="58" t="s">
        <v>28</v>
      </c>
      <c r="B6" s="58"/>
      <c r="C6" s="58"/>
      <c r="D6" s="25">
        <f>'Pricing Score Calculation'!E7</f>
        <v>30</v>
      </c>
      <c r="E6" s="14">
        <v>20</v>
      </c>
      <c r="F6" s="14">
        <v>15</v>
      </c>
      <c r="G6" s="14">
        <v>10</v>
      </c>
      <c r="H6" s="14">
        <v>13.5</v>
      </c>
      <c r="I6" s="14">
        <v>10</v>
      </c>
      <c r="J6" s="26">
        <f>SUM(D6:I6)</f>
        <v>98.5</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
  <sheetViews>
    <sheetView workbookViewId="0">
      <selection activeCell="A4" sqref="A4:C6"/>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59"/>
      <c r="B3" s="59"/>
      <c r="C3" s="59"/>
      <c r="D3" s="16" t="s">
        <v>6</v>
      </c>
      <c r="E3" s="15" t="s">
        <v>7</v>
      </c>
      <c r="F3" s="15" t="s">
        <v>8</v>
      </c>
      <c r="G3" s="15" t="s">
        <v>9</v>
      </c>
      <c r="H3" s="15" t="s">
        <v>10</v>
      </c>
      <c r="I3" s="15" t="s">
        <v>11</v>
      </c>
      <c r="J3" s="16" t="s">
        <v>23</v>
      </c>
      <c r="K3" s="2"/>
      <c r="L3" s="2"/>
      <c r="M3" s="2"/>
      <c r="N3" s="2"/>
      <c r="O3" s="2"/>
    </row>
    <row r="4" spans="1:15" x14ac:dyDescent="0.2">
      <c r="A4" s="58" t="s">
        <v>26</v>
      </c>
      <c r="B4" s="58"/>
      <c r="C4" s="58"/>
      <c r="D4" s="25">
        <f>'Pricing Score Calculation'!E5</f>
        <v>26.153287322920448</v>
      </c>
      <c r="E4" s="14">
        <v>12</v>
      </c>
      <c r="F4" s="14">
        <v>7.5</v>
      </c>
      <c r="G4" s="14">
        <v>6</v>
      </c>
      <c r="H4" s="14">
        <v>7.5</v>
      </c>
      <c r="I4" s="14">
        <v>6</v>
      </c>
      <c r="J4" s="26">
        <f>SUM(D4:I4)</f>
        <v>65.153287322920448</v>
      </c>
    </row>
    <row r="5" spans="1:15" x14ac:dyDescent="0.2">
      <c r="A5" s="58" t="s">
        <v>27</v>
      </c>
      <c r="B5" s="58"/>
      <c r="C5" s="58"/>
      <c r="D5" s="25">
        <f>'Pricing Score Calculation'!E6</f>
        <v>26.488234073581371</v>
      </c>
      <c r="E5" s="14">
        <v>10</v>
      </c>
      <c r="F5" s="14">
        <v>7.5</v>
      </c>
      <c r="G5" s="14">
        <v>6.2</v>
      </c>
      <c r="H5" s="14">
        <v>9</v>
      </c>
      <c r="I5" s="14">
        <v>6.2</v>
      </c>
      <c r="J5" s="26">
        <f>SUM(D5:I5)</f>
        <v>65.388234073581373</v>
      </c>
    </row>
    <row r="6" spans="1:15" x14ac:dyDescent="0.2">
      <c r="A6" s="58" t="s">
        <v>28</v>
      </c>
      <c r="B6" s="58"/>
      <c r="C6" s="58"/>
      <c r="D6" s="25">
        <f>'Pricing Score Calculation'!E7</f>
        <v>30</v>
      </c>
      <c r="E6" s="14">
        <v>12</v>
      </c>
      <c r="F6" s="14">
        <v>8.3999999999999986</v>
      </c>
      <c r="G6" s="14">
        <v>6</v>
      </c>
      <c r="H6" s="14">
        <v>7.5</v>
      </c>
      <c r="I6" s="14">
        <v>6.2</v>
      </c>
      <c r="J6" s="26">
        <f>SUM(D6:I6)</f>
        <v>70.099999999999994</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
  <sheetViews>
    <sheetView workbookViewId="0">
      <selection activeCell="A4" sqref="A4:C6"/>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59"/>
      <c r="B3" s="59"/>
      <c r="C3" s="59"/>
      <c r="D3" s="16" t="s">
        <v>6</v>
      </c>
      <c r="E3" s="15" t="s">
        <v>7</v>
      </c>
      <c r="F3" s="15" t="s">
        <v>8</v>
      </c>
      <c r="G3" s="15" t="s">
        <v>9</v>
      </c>
      <c r="H3" s="15" t="s">
        <v>10</v>
      </c>
      <c r="I3" s="15" t="s">
        <v>11</v>
      </c>
      <c r="J3" s="16" t="s">
        <v>23</v>
      </c>
      <c r="K3" s="2"/>
      <c r="L3" s="2"/>
      <c r="M3" s="2"/>
      <c r="N3" s="2"/>
      <c r="O3" s="2"/>
    </row>
    <row r="4" spans="1:15" x14ac:dyDescent="0.2">
      <c r="A4" s="58" t="s">
        <v>26</v>
      </c>
      <c r="B4" s="58"/>
      <c r="C4" s="58"/>
      <c r="D4" s="25">
        <f>'Pricing Score Calculation'!E5</f>
        <v>26.153287322920448</v>
      </c>
      <c r="E4" s="14">
        <v>14</v>
      </c>
      <c r="F4" s="14">
        <v>9</v>
      </c>
      <c r="G4" s="14">
        <v>6</v>
      </c>
      <c r="H4" s="14">
        <v>9</v>
      </c>
      <c r="I4" s="14">
        <v>6</v>
      </c>
      <c r="J4" s="26">
        <f>SUM(D4:I4)</f>
        <v>70.153287322920448</v>
      </c>
    </row>
    <row r="5" spans="1:15" x14ac:dyDescent="0.2">
      <c r="A5" s="58" t="s">
        <v>27</v>
      </c>
      <c r="B5" s="58"/>
      <c r="C5" s="58"/>
      <c r="D5" s="25">
        <f>'Pricing Score Calculation'!E6</f>
        <v>26.488234073581371</v>
      </c>
      <c r="E5" s="14">
        <v>14</v>
      </c>
      <c r="F5" s="14">
        <v>10.5</v>
      </c>
      <c r="G5" s="14">
        <v>9</v>
      </c>
      <c r="H5" s="14">
        <v>9</v>
      </c>
      <c r="I5" s="14">
        <v>6</v>
      </c>
      <c r="J5" s="26">
        <f>SUM(D5:I5)</f>
        <v>74.988234073581367</v>
      </c>
    </row>
    <row r="6" spans="1:15" x14ac:dyDescent="0.2">
      <c r="A6" s="58" t="s">
        <v>28</v>
      </c>
      <c r="B6" s="58"/>
      <c r="C6" s="58"/>
      <c r="D6" s="25">
        <f>'Pricing Score Calculation'!E7</f>
        <v>30</v>
      </c>
      <c r="E6" s="14">
        <v>20</v>
      </c>
      <c r="F6" s="14">
        <v>12</v>
      </c>
      <c r="G6" s="14">
        <v>10</v>
      </c>
      <c r="H6" s="14">
        <v>13.5</v>
      </c>
      <c r="I6" s="14">
        <v>10</v>
      </c>
      <c r="J6" s="26">
        <f>SUM(D6:I6)</f>
        <v>95.5</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7"/>
  <sheetViews>
    <sheetView workbookViewId="0">
      <selection activeCell="B16" sqref="B16"/>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64" t="s">
        <v>22</v>
      </c>
      <c r="B1" s="64"/>
      <c r="C1" s="23"/>
      <c r="D1" s="23"/>
      <c r="E1" s="23"/>
    </row>
    <row r="2" spans="1:16" x14ac:dyDescent="0.2">
      <c r="A2" s="66" t="s">
        <v>16</v>
      </c>
      <c r="B2" s="69" t="s">
        <v>17</v>
      </c>
      <c r="C2" s="72" t="s">
        <v>20</v>
      </c>
      <c r="D2" s="72" t="s">
        <v>18</v>
      </c>
      <c r="E2" s="72" t="s">
        <v>19</v>
      </c>
      <c r="G2" s="65" t="s">
        <v>24</v>
      </c>
      <c r="H2" s="65"/>
      <c r="I2" s="65"/>
      <c r="J2" s="65"/>
      <c r="K2" s="65"/>
      <c r="L2" s="65"/>
      <c r="M2" s="65"/>
      <c r="N2" s="65"/>
      <c r="O2" s="65"/>
      <c r="P2" s="65"/>
    </row>
    <row r="3" spans="1:16" x14ac:dyDescent="0.2">
      <c r="A3" s="67"/>
      <c r="B3" s="70"/>
      <c r="C3" s="73"/>
      <c r="D3" s="73"/>
      <c r="E3" s="73"/>
      <c r="G3" s="65"/>
      <c r="H3" s="65"/>
      <c r="I3" s="65"/>
      <c r="J3" s="65"/>
      <c r="K3" s="65"/>
      <c r="L3" s="65"/>
      <c r="M3" s="65"/>
      <c r="N3" s="65"/>
      <c r="O3" s="65"/>
      <c r="P3" s="65"/>
    </row>
    <row r="4" spans="1:16" ht="13.5" thickBot="1" x14ac:dyDescent="0.25">
      <c r="A4" s="68"/>
      <c r="B4" s="71"/>
      <c r="C4" s="74"/>
      <c r="D4" s="74"/>
      <c r="E4" s="74"/>
      <c r="G4" s="65"/>
      <c r="H4" s="65"/>
      <c r="I4" s="65"/>
      <c r="J4" s="65"/>
      <c r="K4" s="65"/>
      <c r="L4" s="65"/>
      <c r="M4" s="65"/>
      <c r="N4" s="65"/>
      <c r="O4" s="65"/>
      <c r="P4" s="65"/>
    </row>
    <row r="5" spans="1:16" x14ac:dyDescent="0.2">
      <c r="A5" s="17" t="str">
        <f>Summary!A7</f>
        <v>E Contractors</v>
      </c>
      <c r="B5" s="24">
        <v>5506000</v>
      </c>
      <c r="C5" s="60">
        <v>30</v>
      </c>
      <c r="D5" s="62">
        <f>MIN(B5:B7)</f>
        <v>4800000</v>
      </c>
      <c r="E5" s="19">
        <f>$C$5*($D$5/B5)</f>
        <v>26.153287322920448</v>
      </c>
    </row>
    <row r="6" spans="1:16" x14ac:dyDescent="0.2">
      <c r="A6" s="17" t="str">
        <f>Summary!A8</f>
        <v>Noble</v>
      </c>
      <c r="B6" s="24">
        <v>5436376</v>
      </c>
      <c r="C6" s="61"/>
      <c r="D6" s="63"/>
      <c r="E6" s="19">
        <f t="shared" ref="E6:E7" si="0">$C$5*($D$5/B6)</f>
        <v>26.488234073581371</v>
      </c>
    </row>
    <row r="7" spans="1:16" x14ac:dyDescent="0.2">
      <c r="A7" s="17" t="str">
        <f>Summary!A9</f>
        <v>Whiting-Turner</v>
      </c>
      <c r="B7" s="24">
        <v>4800000</v>
      </c>
      <c r="C7" s="61"/>
      <c r="D7" s="63"/>
      <c r="E7" s="19">
        <f t="shared" si="0"/>
        <v>30</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tabSelected="1" workbookViewId="0">
      <selection activeCell="G21" sqref="G21"/>
    </sheetView>
  </sheetViews>
  <sheetFormatPr defaultColWidth="9.140625" defaultRowHeight="15" x14ac:dyDescent="0.2"/>
  <cols>
    <col min="1" max="1" width="33" style="7" customWidth="1"/>
    <col min="2" max="2" width="8.28515625" style="7" bestFit="1" customWidth="1"/>
    <col min="3"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75" t="s">
        <v>25</v>
      </c>
      <c r="B3" s="75"/>
      <c r="C3" s="75"/>
      <c r="D3" s="75"/>
      <c r="E3" s="75"/>
      <c r="F3" s="75"/>
      <c r="G3" s="75"/>
      <c r="H3" s="75"/>
    </row>
    <row r="4" spans="1:8" x14ac:dyDescent="0.2">
      <c r="A4" s="6"/>
      <c r="B4" s="6"/>
      <c r="C4" s="6"/>
      <c r="D4" s="6"/>
      <c r="E4" s="6"/>
      <c r="F4" s="6"/>
      <c r="G4" s="6"/>
      <c r="H4" s="6"/>
    </row>
    <row r="5" spans="1:8" ht="15.75" x14ac:dyDescent="0.25">
      <c r="G5" s="18" t="s">
        <v>21</v>
      </c>
      <c r="H5" s="8"/>
    </row>
    <row r="6" spans="1:8" s="11" customFormat="1" ht="135" customHeight="1" x14ac:dyDescent="0.2">
      <c r="A6" s="9"/>
      <c r="B6" s="10" t="s">
        <v>1</v>
      </c>
      <c r="C6" s="10" t="s">
        <v>2</v>
      </c>
      <c r="D6" s="10" t="s">
        <v>3</v>
      </c>
      <c r="E6" s="10" t="s">
        <v>4</v>
      </c>
      <c r="F6" s="10" t="s">
        <v>5</v>
      </c>
      <c r="G6" s="20" t="s">
        <v>15</v>
      </c>
      <c r="H6" s="28" t="s">
        <v>14</v>
      </c>
    </row>
    <row r="7" spans="1:8" ht="16.5" customHeight="1" x14ac:dyDescent="0.2">
      <c r="A7" s="12" t="s">
        <v>26</v>
      </c>
      <c r="B7" s="27">
        <f>'1'!J4</f>
        <v>70.153287322920448</v>
      </c>
      <c r="C7" s="27">
        <f>'2'!J4</f>
        <v>75.153287322920448</v>
      </c>
      <c r="D7" s="27">
        <f>'3'!J4</f>
        <v>74.153287322920448</v>
      </c>
      <c r="E7" s="27">
        <f>'4'!J4</f>
        <v>65.153287322920448</v>
      </c>
      <c r="F7" s="27">
        <f>'5'!J4</f>
        <v>70.153287322920448</v>
      </c>
      <c r="G7" s="21">
        <f>AVERAGE(B7:F7)</f>
        <v>70.953287322920445</v>
      </c>
      <c r="H7" s="29">
        <f>RANK(G7,$G$7:$G$9,0)</f>
        <v>3</v>
      </c>
    </row>
    <row r="8" spans="1:8" ht="16.5" customHeight="1" x14ac:dyDescent="0.2">
      <c r="A8" s="12" t="s">
        <v>27</v>
      </c>
      <c r="B8" s="27">
        <f>'1'!J5</f>
        <v>78.488234073581367</v>
      </c>
      <c r="C8" s="27">
        <f>'2'!J5</f>
        <v>76.488234073581367</v>
      </c>
      <c r="D8" s="27">
        <f>'3'!J5</f>
        <v>69.488234073581367</v>
      </c>
      <c r="E8" s="27">
        <f>'4'!J5</f>
        <v>65.388234073581373</v>
      </c>
      <c r="F8" s="27">
        <f>'5'!J5</f>
        <v>74.988234073581367</v>
      </c>
      <c r="G8" s="22">
        <f>AVERAGE(B8:F8)</f>
        <v>72.968234073581357</v>
      </c>
      <c r="H8" s="29">
        <f>RANK(G8,$G$7:$G$9,0)</f>
        <v>2</v>
      </c>
    </row>
    <row r="9" spans="1:8" s="32" customFormat="1" ht="16.5" customHeight="1" x14ac:dyDescent="0.2">
      <c r="A9" s="31" t="s">
        <v>28</v>
      </c>
      <c r="B9" s="34">
        <f>'1'!J6</f>
        <v>100</v>
      </c>
      <c r="C9" s="34">
        <f>'2'!J6</f>
        <v>96</v>
      </c>
      <c r="D9" s="34">
        <f>'3'!J6</f>
        <v>98.5</v>
      </c>
      <c r="E9" s="34">
        <f>'4'!J6</f>
        <v>70.099999999999994</v>
      </c>
      <c r="F9" s="34">
        <f>'5'!J6</f>
        <v>95.5</v>
      </c>
      <c r="G9" s="30">
        <f>AVERAGE(B9:F9)</f>
        <v>92.02000000000001</v>
      </c>
      <c r="H9" s="33">
        <f>RANK(G9,$G$7:$G$9,0)</f>
        <v>1</v>
      </c>
    </row>
    <row r="15" spans="1:8" x14ac:dyDescent="0.2">
      <c r="A15" s="13" t="s">
        <v>13</v>
      </c>
    </row>
    <row r="16" spans="1:8" x14ac:dyDescent="0.2">
      <c r="A16" s="13"/>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D892-F1DD-49A1-B233-AC8AFEE5AF2D}">
  <dimension ref="A1:S48"/>
  <sheetViews>
    <sheetView zoomScaleNormal="100" workbookViewId="0">
      <selection activeCell="E17" sqref="E17:G17"/>
    </sheetView>
  </sheetViews>
  <sheetFormatPr defaultRowHeight="12.75" x14ac:dyDescent="0.2"/>
  <cols>
    <col min="1" max="1" width="20.7109375" style="36" customWidth="1"/>
    <col min="2" max="2" width="9.5703125" style="36" customWidth="1"/>
    <col min="3" max="3" width="13.140625" style="36" customWidth="1"/>
    <col min="4" max="19" width="9.5703125" style="36" customWidth="1"/>
    <col min="20" max="16384" width="9.140625" style="36"/>
  </cols>
  <sheetData>
    <row r="1" spans="1:19" ht="15.75" customHeight="1" x14ac:dyDescent="0.25">
      <c r="A1" s="100" t="s">
        <v>29</v>
      </c>
      <c r="B1" s="100"/>
      <c r="C1" s="100"/>
      <c r="D1" s="100"/>
      <c r="E1" s="100"/>
      <c r="F1" s="100"/>
      <c r="G1" s="100"/>
      <c r="H1" s="100"/>
      <c r="I1" s="100"/>
      <c r="J1" s="35"/>
    </row>
    <row r="2" spans="1:19" ht="15.75" x14ac:dyDescent="0.25">
      <c r="A2" s="101" t="s">
        <v>25</v>
      </c>
      <c r="B2" s="101"/>
      <c r="C2" s="101"/>
      <c r="D2" s="101"/>
      <c r="E2" s="101"/>
      <c r="F2" s="101"/>
      <c r="G2" s="101"/>
      <c r="H2" s="101"/>
      <c r="I2" s="101"/>
      <c r="J2" s="37"/>
    </row>
    <row r="3" spans="1:19" x14ac:dyDescent="0.2">
      <c r="A3" s="38" t="s">
        <v>30</v>
      </c>
      <c r="B3" s="102"/>
      <c r="C3" s="103"/>
      <c r="D3" s="104"/>
    </row>
    <row r="4" spans="1:19" ht="15" customHeight="1" x14ac:dyDescent="0.2">
      <c r="A4" s="38" t="s">
        <v>31</v>
      </c>
      <c r="B4" s="105" t="s">
        <v>32</v>
      </c>
      <c r="C4" s="105"/>
      <c r="D4" s="105"/>
      <c r="E4" s="39"/>
    </row>
    <row r="5" spans="1:19" ht="20.25" customHeight="1" x14ac:dyDescent="0.25">
      <c r="A5" s="106" t="s">
        <v>33</v>
      </c>
      <c r="B5" s="106"/>
      <c r="C5" s="40"/>
      <c r="D5" s="40"/>
      <c r="E5" s="40"/>
      <c r="F5" s="40"/>
      <c r="G5" s="40"/>
    </row>
    <row r="6" spans="1:19" ht="27" customHeight="1" x14ac:dyDescent="0.2">
      <c r="A6" s="41"/>
      <c r="B6" s="99" t="s">
        <v>34</v>
      </c>
      <c r="C6" s="99"/>
      <c r="D6" s="99"/>
      <c r="E6" s="99"/>
      <c r="F6" s="99"/>
      <c r="G6" s="99"/>
      <c r="H6" s="99"/>
      <c r="I6" s="99"/>
    </row>
    <row r="7" spans="1:19" ht="20.25" customHeight="1" x14ac:dyDescent="0.25">
      <c r="A7" s="98" t="s">
        <v>35</v>
      </c>
      <c r="B7" s="98"/>
      <c r="C7" s="43"/>
      <c r="D7" s="42"/>
      <c r="E7" s="42"/>
      <c r="F7" s="42"/>
      <c r="G7" s="42"/>
    </row>
    <row r="8" spans="1:19" ht="27" customHeight="1" x14ac:dyDescent="0.2">
      <c r="A8" s="41"/>
      <c r="B8" s="99" t="s">
        <v>36</v>
      </c>
      <c r="C8" s="99"/>
      <c r="D8" s="99"/>
      <c r="E8" s="99"/>
      <c r="F8" s="99"/>
      <c r="G8" s="99"/>
      <c r="H8" s="99"/>
      <c r="I8" s="99"/>
    </row>
    <row r="9" spans="1:19" ht="15" customHeight="1" x14ac:dyDescent="0.2"/>
    <row r="10" spans="1:19" ht="15" customHeight="1" x14ac:dyDescent="0.2"/>
    <row r="11" spans="1:19" ht="11.25" customHeight="1" thickBot="1" x14ac:dyDescent="0.25"/>
    <row r="12" spans="1:19" s="44" customFormat="1" ht="13.5" thickBot="1" x14ac:dyDescent="0.25">
      <c r="B12" s="91" t="s">
        <v>37</v>
      </c>
      <c r="C12" s="92"/>
      <c r="D12" s="93"/>
      <c r="E12" s="91" t="s">
        <v>38</v>
      </c>
      <c r="F12" s="92"/>
      <c r="G12" s="93"/>
      <c r="H12" s="91" t="s">
        <v>39</v>
      </c>
      <c r="I12" s="92"/>
      <c r="J12" s="93"/>
      <c r="K12" s="91" t="s">
        <v>40</v>
      </c>
      <c r="L12" s="92"/>
      <c r="M12" s="93"/>
      <c r="N12" s="91" t="s">
        <v>41</v>
      </c>
      <c r="O12" s="92"/>
      <c r="P12" s="93"/>
      <c r="Q12" s="91" t="s">
        <v>42</v>
      </c>
      <c r="R12" s="92"/>
      <c r="S12" s="93"/>
    </row>
    <row r="13" spans="1:19" s="44" customFormat="1" ht="112.5" customHeight="1" x14ac:dyDescent="0.2">
      <c r="B13" s="94" t="s">
        <v>43</v>
      </c>
      <c r="C13" s="95"/>
      <c r="D13" s="96"/>
      <c r="E13" s="97" t="s">
        <v>44</v>
      </c>
      <c r="F13" s="95"/>
      <c r="G13" s="96"/>
      <c r="H13" s="97" t="s">
        <v>45</v>
      </c>
      <c r="I13" s="95"/>
      <c r="J13" s="96"/>
      <c r="K13" s="97" t="s">
        <v>46</v>
      </c>
      <c r="L13" s="95"/>
      <c r="M13" s="96"/>
      <c r="N13" s="97" t="s">
        <v>47</v>
      </c>
      <c r="O13" s="95"/>
      <c r="P13" s="96"/>
      <c r="Q13" s="97" t="s">
        <v>48</v>
      </c>
      <c r="R13" s="95"/>
      <c r="S13" s="96"/>
    </row>
    <row r="14" spans="1:19" s="46" customFormat="1" ht="11.25" customHeight="1" x14ac:dyDescent="0.2">
      <c r="A14" s="45"/>
      <c r="B14" s="88" t="s">
        <v>49</v>
      </c>
      <c r="C14" s="89"/>
      <c r="D14" s="90"/>
      <c r="E14" s="88" t="s">
        <v>49</v>
      </c>
      <c r="F14" s="89"/>
      <c r="G14" s="90"/>
      <c r="H14" s="88" t="s">
        <v>49</v>
      </c>
      <c r="I14" s="89"/>
      <c r="J14" s="90"/>
      <c r="K14" s="88" t="s">
        <v>49</v>
      </c>
      <c r="L14" s="89"/>
      <c r="M14" s="90"/>
      <c r="N14" s="88" t="s">
        <v>49</v>
      </c>
      <c r="O14" s="89"/>
      <c r="P14" s="90"/>
      <c r="Q14" s="88" t="s">
        <v>49</v>
      </c>
      <c r="R14" s="89"/>
      <c r="S14" s="90"/>
    </row>
    <row r="15" spans="1:19" s="46" customFormat="1" x14ac:dyDescent="0.2">
      <c r="A15" s="47" t="s">
        <v>26</v>
      </c>
      <c r="B15" s="82"/>
      <c r="C15" s="83"/>
      <c r="D15" s="84"/>
      <c r="E15" s="85"/>
      <c r="F15" s="86"/>
      <c r="G15" s="87"/>
      <c r="H15" s="85"/>
      <c r="I15" s="86"/>
      <c r="J15" s="87"/>
      <c r="K15" s="85"/>
      <c r="L15" s="86"/>
      <c r="M15" s="87"/>
      <c r="N15" s="85"/>
      <c r="O15" s="86"/>
      <c r="P15" s="87"/>
      <c r="Q15" s="85"/>
      <c r="R15" s="86"/>
      <c r="S15" s="87"/>
    </row>
    <row r="16" spans="1:19" s="46" customFormat="1" x14ac:dyDescent="0.2">
      <c r="A16" s="48" t="s">
        <v>27</v>
      </c>
      <c r="B16" s="76"/>
      <c r="C16" s="77"/>
      <c r="D16" s="78"/>
      <c r="E16" s="79"/>
      <c r="F16" s="80"/>
      <c r="G16" s="81"/>
      <c r="H16" s="79"/>
      <c r="I16" s="80"/>
      <c r="J16" s="81"/>
      <c r="K16" s="79"/>
      <c r="L16" s="80"/>
      <c r="M16" s="81"/>
      <c r="N16" s="79"/>
      <c r="O16" s="80"/>
      <c r="P16" s="81"/>
      <c r="Q16" s="79"/>
      <c r="R16" s="80"/>
      <c r="S16" s="81"/>
    </row>
    <row r="17" spans="1:19" s="46" customFormat="1" x14ac:dyDescent="0.2">
      <c r="A17" s="48" t="s">
        <v>28</v>
      </c>
      <c r="B17" s="76"/>
      <c r="C17" s="77"/>
      <c r="D17" s="78"/>
      <c r="E17" s="79"/>
      <c r="F17" s="80"/>
      <c r="G17" s="81"/>
      <c r="H17" s="79"/>
      <c r="I17" s="80"/>
      <c r="J17" s="81"/>
      <c r="K17" s="79"/>
      <c r="L17" s="80"/>
      <c r="M17" s="81"/>
      <c r="N17" s="79"/>
      <c r="O17" s="80"/>
      <c r="P17" s="81"/>
      <c r="Q17" s="79"/>
      <c r="R17" s="80"/>
      <c r="S17" s="81"/>
    </row>
    <row r="18" spans="1:19" s="50" customFormat="1" ht="7.5" customHeight="1" x14ac:dyDescent="0.2">
      <c r="A18" s="49"/>
      <c r="B18" s="49"/>
      <c r="C18" s="49"/>
      <c r="D18" s="49"/>
      <c r="E18" s="49"/>
      <c r="F18" s="49"/>
      <c r="G18" s="49"/>
      <c r="H18" s="49"/>
      <c r="I18" s="49"/>
      <c r="J18" s="49"/>
      <c r="K18" s="49"/>
      <c r="L18" s="49"/>
      <c r="M18" s="49"/>
      <c r="N18" s="49"/>
      <c r="O18" s="49"/>
      <c r="P18" s="49"/>
      <c r="Q18" s="49"/>
      <c r="R18" s="49"/>
      <c r="S18" s="49"/>
    </row>
    <row r="19" spans="1:19" s="51" customFormat="1" ht="6.75" customHeight="1" x14ac:dyDescent="0.2"/>
    <row r="21" spans="1:19" x14ac:dyDescent="0.2">
      <c r="A21" s="52"/>
      <c r="G21" s="53"/>
      <c r="H21" s="53"/>
    </row>
    <row r="22" spans="1:19" x14ac:dyDescent="0.2">
      <c r="A22" s="54" t="s">
        <v>50</v>
      </c>
      <c r="G22" s="53"/>
      <c r="H22" s="53"/>
      <c r="I22" s="53"/>
      <c r="J22" s="53"/>
    </row>
    <row r="23" spans="1:19" ht="15" x14ac:dyDescent="0.25">
      <c r="A23" s="55"/>
      <c r="B23" s="55"/>
      <c r="C23" s="55"/>
      <c r="D23" s="56"/>
      <c r="G23" s="53"/>
      <c r="H23" s="53"/>
      <c r="I23" s="53"/>
      <c r="J23" s="53"/>
    </row>
    <row r="24" spans="1:19" ht="15" x14ac:dyDescent="0.25">
      <c r="A24" s="55"/>
      <c r="B24" s="55"/>
      <c r="C24" s="55"/>
      <c r="D24" s="56"/>
      <c r="G24" s="53"/>
      <c r="H24" s="53"/>
      <c r="I24" s="53"/>
      <c r="J24" s="53"/>
    </row>
    <row r="25" spans="1:19" ht="15" x14ac:dyDescent="0.25">
      <c r="A25" s="55"/>
      <c r="B25" s="55"/>
      <c r="C25" s="55"/>
      <c r="D25" s="56"/>
      <c r="G25" s="53"/>
      <c r="H25" s="53"/>
      <c r="I25" s="53"/>
      <c r="J25" s="53"/>
    </row>
    <row r="26" spans="1:19" ht="15" x14ac:dyDescent="0.25">
      <c r="A26" s="55"/>
      <c r="B26" s="55"/>
      <c r="C26" s="55"/>
      <c r="D26" s="56"/>
      <c r="G26" s="53"/>
      <c r="H26" s="53"/>
      <c r="I26" s="53"/>
      <c r="J26" s="53"/>
    </row>
    <row r="27" spans="1:19" ht="15" x14ac:dyDescent="0.25">
      <c r="A27" s="55"/>
      <c r="B27" s="55"/>
      <c r="C27" s="55"/>
      <c r="D27" s="56"/>
      <c r="G27" s="53"/>
      <c r="H27" s="53"/>
      <c r="I27" s="53"/>
      <c r="J27" s="53"/>
    </row>
    <row r="28" spans="1:19" x14ac:dyDescent="0.2">
      <c r="A28" s="55"/>
      <c r="B28" s="55"/>
      <c r="C28" s="55"/>
      <c r="G28" s="53"/>
      <c r="H28" s="53"/>
      <c r="I28" s="53"/>
      <c r="J28" s="53"/>
    </row>
    <row r="29" spans="1:19" x14ac:dyDescent="0.2">
      <c r="A29" s="55"/>
      <c r="B29" s="55"/>
      <c r="C29" s="55"/>
      <c r="G29" s="53"/>
      <c r="H29" s="53"/>
      <c r="I29" s="53"/>
      <c r="J29" s="53"/>
    </row>
    <row r="30" spans="1:19" x14ac:dyDescent="0.2">
      <c r="I30" s="53"/>
      <c r="J30" s="53"/>
      <c r="K30" s="53"/>
      <c r="L30" s="53"/>
    </row>
    <row r="31" spans="1:19" x14ac:dyDescent="0.2">
      <c r="I31" s="53"/>
      <c r="J31" s="53"/>
      <c r="K31" s="53"/>
      <c r="L31" s="53"/>
      <c r="M31" s="53"/>
    </row>
    <row r="32" spans="1:19" x14ac:dyDescent="0.2">
      <c r="L32" s="53"/>
      <c r="M32" s="53"/>
    </row>
    <row r="33" spans="1:13" x14ac:dyDescent="0.2">
      <c r="L33" s="53"/>
      <c r="M33" s="53"/>
    </row>
    <row r="34" spans="1:13" x14ac:dyDescent="0.2">
      <c r="L34" s="53"/>
      <c r="M34" s="53"/>
    </row>
    <row r="35" spans="1:13" x14ac:dyDescent="0.2">
      <c r="L35" s="53"/>
      <c r="M35" s="53"/>
    </row>
    <row r="48" spans="1:13" x14ac:dyDescent="0.2">
      <c r="A48" s="57" t="s">
        <v>51</v>
      </c>
    </row>
  </sheetData>
  <mergeCells count="44">
    <mergeCell ref="B6:I6"/>
    <mergeCell ref="A1:I1"/>
    <mergeCell ref="A2:I2"/>
    <mergeCell ref="B3:D3"/>
    <mergeCell ref="B4:D4"/>
    <mergeCell ref="A5:B5"/>
    <mergeCell ref="A7:B7"/>
    <mergeCell ref="B8:I8"/>
    <mergeCell ref="B12:D12"/>
    <mergeCell ref="E12:G12"/>
    <mergeCell ref="H12:J12"/>
    <mergeCell ref="N12:P12"/>
    <mergeCell ref="Q12:S12"/>
    <mergeCell ref="B13:D13"/>
    <mergeCell ref="E13:G13"/>
    <mergeCell ref="H13:J13"/>
    <mergeCell ref="K13:M13"/>
    <mergeCell ref="N13:P13"/>
    <mergeCell ref="Q13:S13"/>
    <mergeCell ref="K12:M12"/>
    <mergeCell ref="Q15:S15"/>
    <mergeCell ref="B14:D14"/>
    <mergeCell ref="E14:G14"/>
    <mergeCell ref="H14:J14"/>
    <mergeCell ref="K14:M14"/>
    <mergeCell ref="N14:P14"/>
    <mergeCell ref="Q14:S14"/>
    <mergeCell ref="B15:D15"/>
    <mergeCell ref="E15:G15"/>
    <mergeCell ref="H15:J15"/>
    <mergeCell ref="K15:M15"/>
    <mergeCell ref="N15:P15"/>
    <mergeCell ref="Q17:S17"/>
    <mergeCell ref="B16:D16"/>
    <mergeCell ref="E16:G16"/>
    <mergeCell ref="H16:J16"/>
    <mergeCell ref="K16:M16"/>
    <mergeCell ref="N16:P16"/>
    <mergeCell ref="Q16:S16"/>
    <mergeCell ref="B17:D17"/>
    <mergeCell ref="E17:G17"/>
    <mergeCell ref="H17:J17"/>
    <mergeCell ref="K17:M17"/>
    <mergeCell ref="N17:P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2024-08-22T14:19:20Z</dcterms:modified>
</cp:coreProperties>
</file>