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PURCHASING\Contracts Reporting Department\FY2018\Open Record Evaluations\"/>
    </mc:Choice>
  </mc:AlternateContent>
  <bookViews>
    <workbookView xWindow="0" yWindow="0" windowWidth="24255" windowHeight="9690" tabRatio="836" activeTab="9"/>
  </bookViews>
  <sheets>
    <sheet name="RFP Responses" sheetId="19" r:id="rId1"/>
    <sheet name="1" sheetId="74" r:id="rId2"/>
    <sheet name="2" sheetId="75" r:id="rId3"/>
    <sheet name="3" sheetId="76" r:id="rId4"/>
    <sheet name="4" sheetId="77" r:id="rId5"/>
    <sheet name="5" sheetId="78" r:id="rId6"/>
    <sheet name="HUB Department" sheetId="79" r:id="rId7"/>
    <sheet name="Technical Score" sheetId="27" r:id="rId8"/>
    <sheet name="Cost Summary" sheetId="84" r:id="rId9"/>
    <sheet name="Summary" sheetId="58" r:id="rId10"/>
    <sheet name="Criteria" sheetId="87" r:id="rId11"/>
  </sheets>
  <externalReferences>
    <externalReference r:id="rId12"/>
  </externalReferences>
  <calcPr calcId="152511"/>
</workbook>
</file>

<file path=xl/calcChain.xml><?xml version="1.0" encoding="utf-8"?>
<calcChain xmlns="http://schemas.openxmlformats.org/spreadsheetml/2006/main">
  <c r="D5" i="78" l="1"/>
  <c r="D6" i="78"/>
  <c r="D7" i="78"/>
  <c r="D5" i="77"/>
  <c r="D6" i="77"/>
  <c r="D7" i="77"/>
  <c r="D5" i="76"/>
  <c r="D6" i="76"/>
  <c r="D7" i="76"/>
  <c r="D5" i="75"/>
  <c r="D6" i="75"/>
  <c r="D7" i="75"/>
  <c r="D5" i="74"/>
  <c r="D6" i="74"/>
  <c r="D7" i="74"/>
  <c r="F5" i="84" l="1"/>
  <c r="F4" i="84"/>
  <c r="F3" i="84"/>
  <c r="H24" i="87" l="1"/>
  <c r="H23" i="87"/>
  <c r="H22" i="87"/>
  <c r="H21" i="87"/>
  <c r="H20" i="87"/>
  <c r="B6" i="87"/>
  <c r="A2" i="87"/>
  <c r="H25" i="87" l="1"/>
  <c r="B4" i="84"/>
  <c r="H4" i="84" s="1"/>
  <c r="B5" i="84"/>
  <c r="H5" i="84" s="1"/>
  <c r="A4" i="84"/>
  <c r="A5" i="84"/>
  <c r="A3" i="84"/>
  <c r="B3" i="84"/>
  <c r="H3" i="84" s="1"/>
  <c r="G6" i="78" l="1"/>
  <c r="G7" i="78"/>
  <c r="G5" i="78"/>
  <c r="H6" i="77"/>
  <c r="H7" i="77"/>
  <c r="G6" i="77"/>
  <c r="G7" i="77"/>
  <c r="G5" i="77"/>
  <c r="G6" i="76"/>
  <c r="G7" i="76"/>
  <c r="G5" i="76"/>
  <c r="G6" i="75"/>
  <c r="G7" i="75"/>
  <c r="G5" i="75"/>
  <c r="G5" i="74"/>
  <c r="G6" i="74"/>
  <c r="G7" i="74"/>
  <c r="A15" i="84" l="1"/>
  <c r="A14" i="84"/>
  <c r="H7" i="84" l="1"/>
  <c r="B15" i="84" s="1"/>
  <c r="B14" i="84" l="1"/>
  <c r="B13" i="84"/>
  <c r="D13" i="84"/>
  <c r="E13" i="84" s="1"/>
  <c r="D14" i="84"/>
  <c r="E14" i="84" s="1"/>
  <c r="D15" i="84"/>
  <c r="E15" i="84" s="1"/>
  <c r="C14" i="84" l="1"/>
  <c r="C15" i="84"/>
  <c r="C13" i="84"/>
  <c r="C4" i="78" l="1"/>
  <c r="D4" i="78"/>
  <c r="E4" i="78"/>
  <c r="F4" i="78"/>
  <c r="C4" i="77"/>
  <c r="D4" i="77"/>
  <c r="E4" i="77"/>
  <c r="F4" i="77"/>
  <c r="C4" i="76"/>
  <c r="D4" i="76"/>
  <c r="E4" i="76"/>
  <c r="F4" i="76"/>
  <c r="C4" i="75"/>
  <c r="D4" i="75"/>
  <c r="E4" i="75"/>
  <c r="F4" i="75"/>
  <c r="B4" i="78"/>
  <c r="B4" i="77"/>
  <c r="B4" i="76"/>
  <c r="B4" i="75"/>
  <c r="A6" i="79" l="1"/>
  <c r="A7" i="79"/>
  <c r="A5" i="79"/>
  <c r="A6" i="78"/>
  <c r="A7" i="78"/>
  <c r="A5" i="78"/>
  <c r="A6" i="77"/>
  <c r="A7" i="77"/>
  <c r="A5" i="77"/>
  <c r="A6" i="76"/>
  <c r="A7" i="76"/>
  <c r="A5" i="76"/>
  <c r="A6" i="75"/>
  <c r="A7" i="75"/>
  <c r="A5" i="75"/>
  <c r="A6" i="74"/>
  <c r="A7" i="74"/>
  <c r="A5" i="74"/>
  <c r="G7" i="79"/>
  <c r="G6" i="79"/>
  <c r="G5" i="79"/>
  <c r="F6" i="27" l="1"/>
  <c r="F7" i="27"/>
  <c r="F5" i="27"/>
  <c r="D6" i="27"/>
  <c r="D7" i="27"/>
  <c r="D5" i="27"/>
  <c r="H7" i="78" l="1"/>
  <c r="F7" i="58" s="1"/>
  <c r="H6" i="78"/>
  <c r="F6" i="58" s="1"/>
  <c r="H5" i="78"/>
  <c r="F5" i="58" s="1"/>
  <c r="E7" i="58"/>
  <c r="E6" i="58"/>
  <c r="H5" i="77"/>
  <c r="E5" i="58" s="1"/>
  <c r="H7" i="76"/>
  <c r="D7" i="58" s="1"/>
  <c r="H6" i="76"/>
  <c r="D6" i="58" s="1"/>
  <c r="H5" i="76"/>
  <c r="D5" i="58" s="1"/>
  <c r="H7" i="75"/>
  <c r="C7" i="58" s="1"/>
  <c r="H6" i="75"/>
  <c r="C6" i="58" s="1"/>
  <c r="H5" i="75"/>
  <c r="C5" i="58" s="1"/>
  <c r="H7" i="74" l="1"/>
  <c r="B7" i="58" s="1"/>
  <c r="G7" i="58" s="1"/>
  <c r="H6" i="74"/>
  <c r="B6" i="58" s="1"/>
  <c r="G6" i="58" s="1"/>
  <c r="H5" i="74"/>
  <c r="B5" i="58" s="1"/>
  <c r="G5" i="58" s="1"/>
  <c r="B7" i="27" l="1"/>
  <c r="B6" i="27"/>
  <c r="C7" i="27"/>
  <c r="C6" i="27"/>
  <c r="E7" i="27"/>
  <c r="E6" i="27"/>
  <c r="G7" i="27" l="1"/>
  <c r="G6" i="27"/>
  <c r="E5" i="27"/>
  <c r="C5" i="27"/>
  <c r="B5" i="27"/>
  <c r="G5" i="27" l="1"/>
  <c r="H5" i="27"/>
  <c r="H6" i="27"/>
  <c r="H7" i="27"/>
  <c r="A6" i="27" l="1"/>
  <c r="A7" i="27"/>
  <c r="A5" i="27"/>
  <c r="A2" i="58" l="1"/>
  <c r="A2" i="27"/>
  <c r="A2" i="79"/>
  <c r="A2" i="78"/>
  <c r="A2" i="77"/>
  <c r="A2" i="76"/>
  <c r="A2" i="75"/>
  <c r="A2" i="74"/>
  <c r="A7" i="58" l="1"/>
  <c r="A6" i="58"/>
  <c r="A5" i="58"/>
  <c r="H7" i="58" l="1"/>
  <c r="H5" i="58"/>
  <c r="H6" i="58"/>
</calcChain>
</file>

<file path=xl/comments1.xml><?xml version="1.0" encoding="utf-8"?>
<comments xmlns="http://schemas.openxmlformats.org/spreadsheetml/2006/main">
  <authors>
    <author>Jamil, Hasan R</author>
  </authors>
  <commentList>
    <comment ref="H2" authorId="0" shapeId="0">
      <text>
        <r>
          <rPr>
            <b/>
            <sz val="9"/>
            <color indexed="81"/>
            <rFont val="Tahoma"/>
            <family val="2"/>
          </rPr>
          <t xml:space="preserve">Fromula
Fee on CCL + Pre-Construction Phase Fee + Fee Percentage + Staff Amt 64 Months Term + Bonds and Insurance Amt
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Fromula:
((1-(Vendor Amount - Lowest Vendor Amount)/Lowest Vendor Amount)*High Score)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<sst xmlns="http://schemas.openxmlformats.org/spreadsheetml/2006/main" count="108" uniqueCount="76">
  <si>
    <t xml:space="preserve">RESPONDENT SUMMARY </t>
  </si>
  <si>
    <t>Ranking</t>
  </si>
  <si>
    <t>Company/Vendor Name</t>
  </si>
  <si>
    <t>Average Score</t>
  </si>
  <si>
    <r>
      <t>RESPONDENT SUMMARY (</t>
    </r>
    <r>
      <rPr>
        <b/>
        <sz val="12"/>
        <color rgb="FFFF0000"/>
        <rFont val="Arial"/>
        <family val="2"/>
      </rPr>
      <t>TECHNICAL</t>
    </r>
    <r>
      <rPr>
        <b/>
        <sz val="12"/>
        <rFont val="Arial"/>
        <family val="2"/>
      </rPr>
      <t>)</t>
    </r>
  </si>
  <si>
    <t>Company/Vendor Name:</t>
  </si>
  <si>
    <t>Total</t>
  </si>
  <si>
    <t>RESPONDENT SUMMARY</t>
  </si>
  <si>
    <t>Pre-Construction Phase</t>
  </si>
  <si>
    <t>Construction Phase</t>
  </si>
  <si>
    <t xml:space="preserve"> </t>
  </si>
  <si>
    <t>Fee</t>
  </si>
  <si>
    <t>Fee Percentage</t>
  </si>
  <si>
    <t>SCORING SUMMARY</t>
  </si>
  <si>
    <t>Score</t>
  </si>
  <si>
    <t>Rank</t>
  </si>
  <si>
    <t>Delta to Low Bid</t>
  </si>
  <si>
    <t>Delta % to Low Bid</t>
  </si>
  <si>
    <t>Prepared by:</t>
  </si>
  <si>
    <t>Checked by:</t>
  </si>
  <si>
    <t>Tim Henry</t>
  </si>
  <si>
    <t>Technical</t>
  </si>
  <si>
    <t>RESPONDENT EVALUATION MATRIX</t>
  </si>
  <si>
    <t xml:space="preserve">Company/Vendor Name:  </t>
  </si>
  <si>
    <t>Evaluator Name:</t>
  </si>
  <si>
    <t xml:space="preserve">Please rate the vendor from 1 to 5, using the following criteria to indicate to what level you agree with the statements below, as they related to the vendor's response. </t>
  </si>
  <si>
    <t>Point Scale</t>
  </si>
  <si>
    <t>5.0  =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</si>
  <si>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</si>
  <si>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</si>
  <si>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</si>
  <si>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</si>
  <si>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=    No Response</t>
  </si>
  <si>
    <t>Evaluation Criteria</t>
  </si>
  <si>
    <t>Points</t>
  </si>
  <si>
    <t>Weight</t>
  </si>
  <si>
    <t>*Total =</t>
  </si>
  <si>
    <t>*Note:  Total should be equal to 100 if received 5-point per criterion.</t>
  </si>
  <si>
    <t>Special Instructions for Evaluators:</t>
  </si>
  <si>
    <t>Jack Tenner</t>
  </si>
  <si>
    <t>Criterion 1</t>
  </si>
  <si>
    <t>Criterion 2</t>
  </si>
  <si>
    <t>Criterion 3</t>
  </si>
  <si>
    <t>Criterion 4</t>
  </si>
  <si>
    <t>Criterion 5</t>
  </si>
  <si>
    <t>Criterion 6</t>
  </si>
  <si>
    <t>Criterion 7</t>
  </si>
  <si>
    <t>Lowest Sum:</t>
  </si>
  <si>
    <t>J.T. Vaughn Construction</t>
  </si>
  <si>
    <t>Tellepsen</t>
  </si>
  <si>
    <t>Turner Construction</t>
  </si>
  <si>
    <t>RFQ730-18098.RFP730-19043 CMAR Core Building Renovations</t>
  </si>
  <si>
    <t>Criterion 1 &amp; 3</t>
  </si>
  <si>
    <t>Criterion 2 &amp; 4</t>
  </si>
  <si>
    <t>CRITERION 1 &amp; 3:  Respondent’s Pre-Construction Phase Services, Project Execution Plan, and Estimating and Cost Control Measures (Sections 4.3 &amp; 4.5)</t>
  </si>
  <si>
    <t>CRITERION 2 &amp;4: Respondent’s Construction Phase Services and Project Execution Plan, and Project Planning and Scheduling (Sections 4.4 &amp; 4.6)</t>
  </si>
  <si>
    <t>CRITERION 5:  Respondent’s Cost and Delivery Proposal (Section 4.7)</t>
  </si>
  <si>
    <t>**DO NOT SCORE.  PURCHASING WILL EVALUATE.</t>
  </si>
  <si>
    <t>CRITERION 6:  Respondent’s Past University of Houston Project Experience (Section 4.8)</t>
  </si>
  <si>
    <t>CRITERION 7:  Respondent’s Past HUB/MBE/WBE Goal Attainment and Quality of Procedures for UHS HUB Goal Attainment on this Project  (Section 4.9)</t>
  </si>
  <si>
    <t>**SCORED BY HUB DEPARTMENT ONLY</t>
  </si>
  <si>
    <t>Fee on CCL</t>
  </si>
  <si>
    <t>CCL</t>
  </si>
  <si>
    <t>Bonds and Insurance Amt</t>
  </si>
  <si>
    <t xml:space="preserve">Formula = </t>
  </si>
  <si>
    <t>((1-Vendor Amount - Lowest Vendor Amount)/Lowest Vendor Amount)*High Score)</t>
  </si>
  <si>
    <t xml:space="preserve">Sum of Fees </t>
  </si>
  <si>
    <t>Project Month:</t>
  </si>
  <si>
    <t>Staff Amt Monthly</t>
  </si>
  <si>
    <t>Staff Amt 66 Months Term</t>
  </si>
  <si>
    <t>NOTE:  Purchasing is basing the monthly Staffing Amt given by facilities on 66 months stated in the RFP from June 2019-November 2024.</t>
  </si>
  <si>
    <t>Evaluator 1</t>
  </si>
  <si>
    <t>Evaluator 2</t>
  </si>
  <si>
    <t>Evaluator 3</t>
  </si>
  <si>
    <t>Evaluator 4</t>
  </si>
  <si>
    <t>Evaluator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</si>
</sst>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[$$-409]* #,##0_);_([$$-409]* \(#,##0\);_([$$-409]* &quot;-&quot;_);_(@_)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rgb="FFFF0000"/>
      <name val="Arial"/>
      <family val="2"/>
    </font>
    <font>
      <b/>
      <sz val="12"/>
      <color indexed="10"/>
      <name val="Arial"/>
      <family val="2"/>
    </font>
    <font>
      <b/>
      <sz val="12"/>
      <color indexed="12"/>
      <name val="Arial"/>
      <family val="2"/>
    </font>
    <font>
      <sz val="12"/>
      <color indexed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u/>
      <sz val="12"/>
      <name val="Arial"/>
      <family val="2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5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1">
    <xf numFmtId="0" fontId="0" fillId="0" borderId="0"/>
    <xf numFmtId="0" fontId="7" fillId="0" borderId="0"/>
    <xf numFmtId="44" fontId="7" fillId="0" borderId="0" applyFont="0" applyFill="0" applyBorder="0" applyAlignment="0" applyProtection="0"/>
    <xf numFmtId="0" fontId="8" fillId="4" borderId="9" applyNumberFormat="0" applyFont="0" applyAlignment="0" applyProtection="0"/>
    <xf numFmtId="43" fontId="7" fillId="0" borderId="0" applyFont="0" applyFill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8" fillId="6" borderId="0" applyNumberFormat="0" applyBorder="0" applyAlignment="0" applyProtection="0"/>
    <xf numFmtId="0" fontId="19" fillId="23" borderId="24" applyNumberFormat="0" applyAlignment="0" applyProtection="0"/>
    <xf numFmtId="0" fontId="20" fillId="24" borderId="25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0" borderId="26" applyNumberFormat="0" applyFill="0" applyAlignment="0" applyProtection="0"/>
    <xf numFmtId="0" fontId="24" fillId="0" borderId="27" applyNumberFormat="0" applyFill="0" applyAlignment="0" applyProtection="0"/>
    <xf numFmtId="0" fontId="25" fillId="0" borderId="28" applyNumberFormat="0" applyFill="0" applyAlignment="0" applyProtection="0"/>
    <xf numFmtId="0" fontId="25" fillId="0" borderId="0" applyNumberFormat="0" applyFill="0" applyBorder="0" applyAlignment="0" applyProtection="0"/>
    <xf numFmtId="0" fontId="26" fillId="10" borderId="24" applyNumberFormat="0" applyAlignment="0" applyProtection="0"/>
    <xf numFmtId="0" fontId="27" fillId="0" borderId="29" applyNumberFormat="0" applyFill="0" applyAlignment="0" applyProtection="0"/>
    <xf numFmtId="0" fontId="28" fillId="25" borderId="0" applyNumberFormat="0" applyBorder="0" applyAlignment="0" applyProtection="0"/>
    <xf numFmtId="0" fontId="7" fillId="4" borderId="9" applyNumberFormat="0" applyFont="0" applyAlignment="0" applyProtection="0"/>
    <xf numFmtId="0" fontId="29" fillId="23" borderId="30" applyNumberFormat="0" applyAlignment="0" applyProtection="0"/>
    <xf numFmtId="0" fontId="30" fillId="0" borderId="0" applyNumberFormat="0" applyFill="0" applyBorder="0" applyAlignment="0" applyProtection="0"/>
    <xf numFmtId="0" fontId="31" fillId="0" borderId="31" applyNumberFormat="0" applyFill="0" applyAlignment="0" applyProtection="0"/>
    <xf numFmtId="0" fontId="32" fillId="0" borderId="0" applyNumberFormat="0" applyFill="0" applyBorder="0" applyAlignment="0" applyProtection="0"/>
    <xf numFmtId="0" fontId="7" fillId="4" borderId="9" applyNumberFormat="0" applyFont="0" applyAlignment="0" applyProtection="0"/>
    <xf numFmtId="0" fontId="7" fillId="4" borderId="9" applyNumberFormat="0" applyFont="0" applyAlignment="0" applyProtection="0"/>
    <xf numFmtId="0" fontId="2" fillId="0" borderId="0"/>
    <xf numFmtId="44" fontId="46" fillId="0" borderId="0" applyFont="0" applyFill="0" applyBorder="0" applyAlignment="0" applyProtection="0"/>
    <xf numFmtId="0" fontId="1" fillId="0" borderId="0"/>
  </cellStyleXfs>
  <cellXfs count="176">
    <xf numFmtId="0" fontId="0" fillId="0" borderId="0" xfId="0"/>
    <xf numFmtId="0" fontId="6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2" fontId="6" fillId="0" borderId="3" xfId="0" applyNumberFormat="1" applyFont="1" applyBorder="1"/>
    <xf numFmtId="0" fontId="6" fillId="0" borderId="6" xfId="0" applyFont="1" applyFill="1" applyBorder="1" applyAlignment="1">
      <alignment horizontal="center"/>
    </xf>
    <xf numFmtId="164" fontId="6" fillId="0" borderId="7" xfId="0" applyNumberFormat="1" applyFont="1" applyBorder="1"/>
    <xf numFmtId="0" fontId="5" fillId="2" borderId="1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textRotation="90"/>
    </xf>
    <xf numFmtId="0" fontId="4" fillId="0" borderId="0" xfId="1" applyFont="1"/>
    <xf numFmtId="0" fontId="4" fillId="0" borderId="10" xfId="1" applyFont="1" applyBorder="1"/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 textRotation="90"/>
    </xf>
    <xf numFmtId="0" fontId="5" fillId="0" borderId="13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8" xfId="1" applyFont="1" applyFill="1" applyBorder="1" applyAlignment="1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165" fontId="0" fillId="0" borderId="0" xfId="0" applyNumberFormat="1" applyFill="1" applyAlignment="1">
      <alignment vertical="center"/>
    </xf>
    <xf numFmtId="0" fontId="7" fillId="0" borderId="21" xfId="0" applyFont="1" applyFill="1" applyBorder="1" applyAlignment="1">
      <alignment vertical="center"/>
    </xf>
    <xf numFmtId="0" fontId="15" fillId="0" borderId="21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" fontId="15" fillId="0" borderId="23" xfId="0" applyNumberFormat="1" applyFont="1" applyFill="1" applyBorder="1" applyAlignment="1">
      <alignment horizontal="center" vertical="center"/>
    </xf>
    <xf numFmtId="44" fontId="0" fillId="0" borderId="23" xfId="0" applyNumberFormat="1" applyFill="1" applyBorder="1" applyAlignment="1">
      <alignment horizontal="center" vertical="center"/>
    </xf>
    <xf numFmtId="10" fontId="10" fillId="0" borderId="18" xfId="0" applyNumberFormat="1" applyFont="1" applyFill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/>
    </xf>
    <xf numFmtId="2" fontId="4" fillId="0" borderId="15" xfId="1" applyNumberFormat="1" applyFont="1" applyBorder="1"/>
    <xf numFmtId="0" fontId="4" fillId="0" borderId="15" xfId="1" applyFont="1" applyBorder="1"/>
    <xf numFmtId="0" fontId="4" fillId="0" borderId="0" xfId="0" applyFont="1"/>
    <xf numFmtId="0" fontId="5" fillId="0" borderId="0" xfId="0" applyFont="1" applyAlignment="1">
      <alignment horizontal="right"/>
    </xf>
    <xf numFmtId="14" fontId="6" fillId="0" borderId="0" xfId="0" applyNumberFormat="1" applyFont="1"/>
    <xf numFmtId="0" fontId="7" fillId="0" borderId="8" xfId="1" applyFont="1" applyFill="1" applyBorder="1" applyAlignment="1"/>
    <xf numFmtId="0" fontId="6" fillId="0" borderId="0" xfId="0" applyFont="1" applyFill="1"/>
    <xf numFmtId="2" fontId="6" fillId="0" borderId="7" xfId="0" applyNumberFormat="1" applyFont="1" applyFill="1" applyBorder="1"/>
    <xf numFmtId="2" fontId="6" fillId="0" borderId="3" xfId="0" applyNumberFormat="1" applyFont="1" applyFill="1" applyBorder="1"/>
    <xf numFmtId="0" fontId="6" fillId="0" borderId="8" xfId="0" applyFont="1" applyFill="1" applyBorder="1"/>
    <xf numFmtId="0" fontId="4" fillId="0" borderId="5" xfId="0" applyFont="1" applyFill="1" applyBorder="1"/>
    <xf numFmtId="0" fontId="15" fillId="0" borderId="0" xfId="0" applyFont="1" applyAlignment="1">
      <alignment horizontal="center"/>
    </xf>
    <xf numFmtId="0" fontId="4" fillId="0" borderId="5" xfId="1" applyFont="1" applyBorder="1"/>
    <xf numFmtId="0" fontId="5" fillId="28" borderId="4" xfId="0" applyFont="1" applyFill="1" applyBorder="1" applyAlignment="1">
      <alignment horizontal="center" vertical="center"/>
    </xf>
    <xf numFmtId="0" fontId="15" fillId="29" borderId="0" xfId="0" applyFont="1" applyFill="1" applyAlignment="1">
      <alignment horizontal="center"/>
    </xf>
    <xf numFmtId="0" fontId="0" fillId="0" borderId="5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32" xfId="0" applyBorder="1" applyAlignment="1">
      <alignment vertical="center"/>
    </xf>
    <xf numFmtId="43" fontId="7" fillId="0" borderId="0" xfId="4" applyFont="1" applyFill="1" applyAlignment="1">
      <alignment vertical="center"/>
    </xf>
    <xf numFmtId="164" fontId="6" fillId="0" borderId="7" xfId="0" applyNumberFormat="1" applyFont="1" applyFill="1" applyBorder="1"/>
    <xf numFmtId="0" fontId="4" fillId="30" borderId="5" xfId="1" applyFont="1" applyFill="1" applyBorder="1"/>
    <xf numFmtId="0" fontId="0" fillId="30" borderId="5" xfId="0" applyFill="1" applyBorder="1" applyAlignment="1">
      <alignment vertical="center"/>
    </xf>
    <xf numFmtId="0" fontId="4" fillId="30" borderId="15" xfId="1" applyFont="1" applyFill="1" applyBorder="1"/>
    <xf numFmtId="0" fontId="5" fillId="30" borderId="0" xfId="1" applyFont="1" applyFill="1" applyAlignment="1">
      <alignment horizontal="center" vertical="center"/>
    </xf>
    <xf numFmtId="0" fontId="33" fillId="0" borderId="0" xfId="1" applyFont="1"/>
    <xf numFmtId="0" fontId="13" fillId="0" borderId="5" xfId="0" applyFont="1" applyFill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4" fillId="27" borderId="8" xfId="0" applyFont="1" applyFill="1" applyBorder="1" applyAlignment="1">
      <alignment horizontal="center"/>
    </xf>
    <xf numFmtId="0" fontId="6" fillId="32" borderId="8" xfId="0" applyFont="1" applyFill="1" applyBorder="1"/>
    <xf numFmtId="0" fontId="6" fillId="32" borderId="0" xfId="0" applyFont="1" applyFill="1"/>
    <xf numFmtId="0" fontId="5" fillId="3" borderId="43" xfId="0" applyFont="1" applyFill="1" applyBorder="1" applyAlignment="1">
      <alignment horizontal="center"/>
    </xf>
    <xf numFmtId="0" fontId="5" fillId="3" borderId="4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33" borderId="46" xfId="0" applyFont="1" applyFill="1" applyBorder="1" applyAlignment="1">
      <alignment horizontal="center" vertical="center"/>
    </xf>
    <xf numFmtId="0" fontId="37" fillId="0" borderId="0" xfId="0" applyFont="1"/>
    <xf numFmtId="0" fontId="4" fillId="26" borderId="5" xfId="0" applyFont="1" applyFill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5" fillId="34" borderId="47" xfId="0" applyFont="1" applyFill="1" applyBorder="1" applyAlignment="1">
      <alignment horizontal="right"/>
    </xf>
    <xf numFmtId="0" fontId="5" fillId="34" borderId="48" xfId="0" applyFont="1" applyFill="1" applyBorder="1" applyAlignment="1">
      <alignment horizontal="center"/>
    </xf>
    <xf numFmtId="2" fontId="13" fillId="0" borderId="23" xfId="0" applyNumberFormat="1" applyFont="1" applyFill="1" applyBorder="1" applyAlignment="1">
      <alignment horizontal="center" vertical="center"/>
    </xf>
    <xf numFmtId="2" fontId="13" fillId="0" borderId="5" xfId="0" applyNumberFormat="1" applyFont="1" applyFill="1" applyBorder="1" applyAlignment="1">
      <alignment horizontal="center" vertical="center"/>
    </xf>
    <xf numFmtId="2" fontId="6" fillId="32" borderId="3" xfId="0" applyNumberFormat="1" applyFont="1" applyFill="1" applyBorder="1"/>
    <xf numFmtId="0" fontId="15" fillId="0" borderId="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35" borderId="21" xfId="0" applyFont="1" applyFill="1" applyBorder="1" applyAlignment="1">
      <alignment horizontal="center" vertical="center" wrapText="1"/>
    </xf>
    <xf numFmtId="0" fontId="15" fillId="36" borderId="19" xfId="0" applyFont="1" applyFill="1" applyBorder="1" applyAlignment="1">
      <alignment horizontal="center" vertical="center" wrapText="1"/>
    </xf>
    <xf numFmtId="0" fontId="15" fillId="36" borderId="52" xfId="0" applyFont="1" applyFill="1" applyBorder="1" applyAlignment="1">
      <alignment horizontal="center" vertical="center" wrapText="1"/>
    </xf>
    <xf numFmtId="0" fontId="40" fillId="0" borderId="53" xfId="0" applyFont="1" applyFill="1" applyBorder="1" applyAlignment="1">
      <alignment horizontal="center" vertical="center" wrapText="1"/>
    </xf>
    <xf numFmtId="0" fontId="7" fillId="0" borderId="5" xfId="1" applyFont="1" applyFill="1" applyBorder="1" applyAlignment="1"/>
    <xf numFmtId="165" fontId="0" fillId="32" borderId="23" xfId="0" applyNumberFormat="1" applyFill="1" applyBorder="1" applyAlignment="1">
      <alignment vertical="center"/>
    </xf>
    <xf numFmtId="10" fontId="0" fillId="32" borderId="23" xfId="0" applyNumberFormat="1" applyFill="1" applyBorder="1" applyAlignment="1">
      <alignment horizontal="center" vertical="center"/>
    </xf>
    <xf numFmtId="165" fontId="12" fillId="32" borderId="23" xfId="0" applyNumberFormat="1" applyFont="1" applyFill="1" applyBorder="1" applyAlignment="1">
      <alignment vertical="center"/>
    </xf>
    <xf numFmtId="165" fontId="13" fillId="0" borderId="23" xfId="0" applyNumberFormat="1" applyFont="1" applyFill="1" applyBorder="1" applyAlignment="1">
      <alignment vertical="center"/>
    </xf>
    <xf numFmtId="165" fontId="0" fillId="32" borderId="5" xfId="0" applyNumberFormat="1" applyFill="1" applyBorder="1" applyAlignment="1">
      <alignment vertical="center"/>
    </xf>
    <xf numFmtId="10" fontId="0" fillId="32" borderId="5" xfId="0" applyNumberFormat="1" applyFill="1" applyBorder="1" applyAlignment="1">
      <alignment horizontal="center" vertical="center"/>
    </xf>
    <xf numFmtId="165" fontId="12" fillId="32" borderId="5" xfId="0" applyNumberFormat="1" applyFont="1" applyFill="1" applyBorder="1" applyAlignment="1">
      <alignment vertical="center"/>
    </xf>
    <xf numFmtId="165" fontId="41" fillId="0" borderId="21" xfId="0" applyNumberFormat="1" applyFont="1" applyFill="1" applyBorder="1" applyAlignment="1">
      <alignment vertical="center"/>
    </xf>
    <xf numFmtId="0" fontId="42" fillId="0" borderId="21" xfId="0" applyFont="1" applyFill="1" applyBorder="1" applyAlignment="1">
      <alignment horizontal="center" vertical="center"/>
    </xf>
    <xf numFmtId="2" fontId="42" fillId="0" borderId="23" xfId="0" applyNumberFormat="1" applyFont="1" applyFill="1" applyBorder="1" applyAlignment="1">
      <alignment horizontal="center" vertical="center"/>
    </xf>
    <xf numFmtId="2" fontId="42" fillId="0" borderId="5" xfId="0" applyNumberFormat="1" applyFont="1" applyFill="1" applyBorder="1" applyAlignment="1">
      <alignment horizontal="center" vertical="center"/>
    </xf>
    <xf numFmtId="2" fontId="0" fillId="0" borderId="17" xfId="0" applyNumberFormat="1" applyBorder="1" applyAlignment="1">
      <alignment vertical="center"/>
    </xf>
    <xf numFmtId="2" fontId="0" fillId="0" borderId="17" xfId="0" applyNumberFormat="1" applyFill="1" applyBorder="1" applyAlignment="1">
      <alignment vertical="center"/>
    </xf>
    <xf numFmtId="0" fontId="4" fillId="32" borderId="8" xfId="1" applyFont="1" applyFill="1" applyBorder="1" applyAlignment="1"/>
    <xf numFmtId="164" fontId="6" fillId="32" borderId="7" xfId="0" applyNumberFormat="1" applyFont="1" applyFill="1" applyBorder="1"/>
    <xf numFmtId="0" fontId="6" fillId="32" borderId="6" xfId="0" applyFont="1" applyFill="1" applyBorder="1" applyAlignment="1">
      <alignment horizontal="center"/>
    </xf>
    <xf numFmtId="2" fontId="6" fillId="32" borderId="7" xfId="0" applyNumberFormat="1" applyFont="1" applyFill="1" applyBorder="1"/>
    <xf numFmtId="0" fontId="12" fillId="0" borderId="50" xfId="0" applyFont="1" applyFill="1" applyBorder="1" applyAlignment="1">
      <alignment horizontal="center" vertical="center" wrapText="1"/>
    </xf>
    <xf numFmtId="0" fontId="47" fillId="0" borderId="0" xfId="1" applyFont="1"/>
    <xf numFmtId="0" fontId="45" fillId="0" borderId="12" xfId="1" applyFont="1" applyBorder="1" applyAlignment="1">
      <alignment horizontal="center" vertical="center" textRotation="90"/>
    </xf>
    <xf numFmtId="0" fontId="47" fillId="0" borderId="5" xfId="0" applyFont="1" applyFill="1" applyBorder="1"/>
    <xf numFmtId="0" fontId="9" fillId="0" borderId="12" xfId="1" applyFont="1" applyBorder="1" applyAlignment="1">
      <alignment horizontal="center" vertical="center" textRotation="90"/>
    </xf>
    <xf numFmtId="0" fontId="47" fillId="0" borderId="5" xfId="1" applyFont="1" applyBorder="1"/>
    <xf numFmtId="165" fontId="15" fillId="0" borderId="0" xfId="0" applyNumberFormat="1" applyFont="1" applyFill="1" applyAlignment="1">
      <alignment vertical="center"/>
    </xf>
    <xf numFmtId="0" fontId="15" fillId="0" borderId="0" xfId="0" applyFont="1" applyFill="1" applyAlignment="1">
      <alignment horizontal="right" vertical="center"/>
    </xf>
    <xf numFmtId="44" fontId="7" fillId="0" borderId="23" xfId="49" applyFont="1" applyFill="1" applyBorder="1" applyAlignment="1"/>
    <xf numFmtId="0" fontId="10" fillId="36" borderId="54" xfId="0" applyFont="1" applyFill="1" applyBorder="1" applyAlignment="1">
      <alignment vertical="center" wrapText="1"/>
    </xf>
    <xf numFmtId="0" fontId="11" fillId="35" borderId="21" xfId="0" applyFont="1" applyFill="1" applyBorder="1" applyAlignment="1">
      <alignment horizontal="center" vertical="center" wrapText="1"/>
    </xf>
    <xf numFmtId="0" fontId="0" fillId="36" borderId="20" xfId="0" applyFill="1" applyBorder="1"/>
    <xf numFmtId="0" fontId="10" fillId="32" borderId="21" xfId="50" applyFont="1" applyFill="1" applyBorder="1" applyAlignment="1">
      <alignment vertical="top" wrapText="1"/>
    </xf>
    <xf numFmtId="0" fontId="7" fillId="0" borderId="0" xfId="0" applyFont="1"/>
    <xf numFmtId="0" fontId="1" fillId="0" borderId="0" xfId="50"/>
    <xf numFmtId="0" fontId="4" fillId="31" borderId="0" xfId="1" applyFont="1" applyFill="1"/>
    <xf numFmtId="0" fontId="5" fillId="31" borderId="12" xfId="1" applyFont="1" applyFill="1" applyBorder="1" applyAlignment="1">
      <alignment horizontal="center" vertical="center" textRotation="90"/>
    </xf>
    <xf numFmtId="0" fontId="0" fillId="31" borderId="23" xfId="0" applyFill="1" applyBorder="1" applyAlignment="1">
      <alignment vertical="center"/>
    </xf>
    <xf numFmtId="2" fontId="47" fillId="0" borderId="23" xfId="0" applyNumberFormat="1" applyFont="1" applyFill="1" applyBorder="1" applyAlignment="1">
      <alignment horizontal="center" vertical="center"/>
    </xf>
    <xf numFmtId="2" fontId="47" fillId="0" borderId="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3" fillId="0" borderId="5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11" fillId="36" borderId="22" xfId="0" applyFont="1" applyFill="1" applyBorder="1" applyAlignment="1">
      <alignment horizontal="center" vertical="center" wrapText="1"/>
    </xf>
    <xf numFmtId="0" fontId="15" fillId="36" borderId="55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0" fontId="1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7" fillId="0" borderId="0" xfId="0" applyFont="1" applyFill="1" applyBorder="1"/>
    <xf numFmtId="0" fontId="15" fillId="0" borderId="0" xfId="0" applyFont="1" applyFill="1" applyBorder="1"/>
    <xf numFmtId="0" fontId="10" fillId="0" borderId="0" xfId="50" applyFont="1" applyFill="1" applyBorder="1" applyAlignment="1">
      <alignment vertical="top" wrapText="1"/>
    </xf>
    <xf numFmtId="0" fontId="1" fillId="0" borderId="0" xfId="50" applyFont="1" applyFill="1" applyBorder="1" applyAlignment="1">
      <alignment horizontal="left" vertical="top" wrapText="1"/>
    </xf>
    <xf numFmtId="165" fontId="15" fillId="0" borderId="0" xfId="0" applyNumberFormat="1" applyFont="1" applyFill="1" applyAlignment="1">
      <alignment horizontal="right" vertical="center"/>
    </xf>
    <xf numFmtId="2" fontId="33" fillId="0" borderId="5" xfId="0" applyNumberFormat="1" applyFont="1" applyFill="1" applyBorder="1"/>
    <xf numFmtId="0" fontId="5" fillId="0" borderId="0" xfId="1" applyFont="1" applyAlignment="1">
      <alignment horizontal="center"/>
    </xf>
    <xf numFmtId="0" fontId="7" fillId="0" borderId="0" xfId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11" fillId="36" borderId="19" xfId="0" applyFont="1" applyFill="1" applyBorder="1" applyAlignment="1">
      <alignment horizontal="center" vertical="center" wrapText="1"/>
    </xf>
    <xf numFmtId="0" fontId="11" fillId="36" borderId="22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4" fillId="0" borderId="39" xfId="0" applyFont="1" applyBorder="1" applyAlignment="1">
      <alignment horizontal="left"/>
    </xf>
    <xf numFmtId="0" fontId="4" fillId="0" borderId="40" xfId="0" applyFont="1" applyBorder="1" applyAlignment="1">
      <alignment horizontal="left"/>
    </xf>
    <xf numFmtId="0" fontId="4" fillId="0" borderId="41" xfId="0" applyFont="1" applyBorder="1" applyAlignment="1">
      <alignment horizontal="left"/>
    </xf>
    <xf numFmtId="0" fontId="34" fillId="0" borderId="0" xfId="0" applyFont="1" applyAlignment="1">
      <alignment horizontal="center"/>
    </xf>
    <xf numFmtId="0" fontId="35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5" fillId="3" borderId="33" xfId="0" applyFont="1" applyFill="1" applyBorder="1" applyAlignment="1">
      <alignment horizontal="center"/>
    </xf>
    <xf numFmtId="0" fontId="5" fillId="3" borderId="34" xfId="0" applyFont="1" applyFill="1" applyBorder="1" applyAlignment="1">
      <alignment horizontal="center"/>
    </xf>
    <xf numFmtId="0" fontId="5" fillId="3" borderId="35" xfId="0" applyFont="1" applyFill="1" applyBorder="1" applyAlignment="1">
      <alignment horizontal="center"/>
    </xf>
    <xf numFmtId="0" fontId="4" fillId="0" borderId="36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/>
    </xf>
    <xf numFmtId="0" fontId="4" fillId="0" borderId="37" xfId="0" applyFont="1" applyBorder="1" applyAlignment="1">
      <alignment horizontal="left"/>
    </xf>
    <xf numFmtId="0" fontId="4" fillId="0" borderId="38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5" fillId="3" borderId="42" xfId="0" applyFont="1" applyFill="1" applyBorder="1" applyAlignment="1">
      <alignment horizontal="center"/>
    </xf>
    <xf numFmtId="0" fontId="36" fillId="0" borderId="36" xfId="0" applyFont="1" applyBorder="1" applyAlignment="1">
      <alignment vertical="center" wrapText="1"/>
    </xf>
    <xf numFmtId="0" fontId="36" fillId="0" borderId="37" xfId="0" applyFont="1" applyBorder="1" applyAlignment="1">
      <alignment vertical="center" wrapText="1"/>
    </xf>
    <xf numFmtId="0" fontId="36" fillId="0" borderId="45" xfId="0" applyFont="1" applyBorder="1" applyAlignment="1">
      <alignment vertical="center" wrapText="1"/>
    </xf>
    <xf numFmtId="0" fontId="36" fillId="0" borderId="36" xfId="0" applyFont="1" applyBorder="1" applyAlignment="1">
      <alignment horizontal="left" vertical="center" wrapText="1"/>
    </xf>
    <xf numFmtId="0" fontId="36" fillId="0" borderId="37" xfId="0" applyFont="1" applyBorder="1" applyAlignment="1">
      <alignment horizontal="left" vertical="center" wrapText="1"/>
    </xf>
    <xf numFmtId="0" fontId="36" fillId="0" borderId="45" xfId="0" applyFont="1" applyBorder="1" applyAlignment="1">
      <alignment horizontal="left" vertical="center" wrapText="1"/>
    </xf>
  </cellXfs>
  <cellStyles count="51">
    <cellStyle name="20% - Accent1 2" xfId="5"/>
    <cellStyle name="20% - Accent2 2" xfId="6"/>
    <cellStyle name="20% - Accent3 2" xfId="7"/>
    <cellStyle name="20% - Accent4 2" xfId="8"/>
    <cellStyle name="20% - Accent5 2" xfId="9"/>
    <cellStyle name="20% - Accent6 2" xfId="10"/>
    <cellStyle name="40% - Accent1 2" xfId="11"/>
    <cellStyle name="40% - Accent2 2" xfId="12"/>
    <cellStyle name="40% - Accent3 2" xfId="13"/>
    <cellStyle name="40% - Accent4 2" xfId="14"/>
    <cellStyle name="40% - Accent5 2" xfId="15"/>
    <cellStyle name="40% - Accent6 2" xfId="16"/>
    <cellStyle name="60% - Accent1 2" xfId="17"/>
    <cellStyle name="60% - Accent2 2" xfId="18"/>
    <cellStyle name="60% - Accent3 2" xfId="19"/>
    <cellStyle name="60% - Accent4 2" xfId="20"/>
    <cellStyle name="60% - Accent5 2" xfId="21"/>
    <cellStyle name="60% - Accent6 2" xfId="22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Bad 2" xfId="29"/>
    <cellStyle name="Calculation 2" xfId="30"/>
    <cellStyle name="Check Cell 2" xfId="31"/>
    <cellStyle name="Comma 2" xfId="4"/>
    <cellStyle name="Currency" xfId="49" builtinId="4"/>
    <cellStyle name="Currency 2" xfId="2"/>
    <cellStyle name="Explanatory Text 2" xfId="32"/>
    <cellStyle name="Good 2" xfId="33"/>
    <cellStyle name="Heading 1 2" xfId="34"/>
    <cellStyle name="Heading 2 2" xfId="35"/>
    <cellStyle name="Heading 3 2" xfId="36"/>
    <cellStyle name="Heading 4 2" xfId="37"/>
    <cellStyle name="Input 2" xfId="38"/>
    <cellStyle name="Linked Cell 2" xfId="39"/>
    <cellStyle name="Neutral 2" xfId="40"/>
    <cellStyle name="Normal" xfId="0" builtinId="0"/>
    <cellStyle name="Normal 2" xfId="1"/>
    <cellStyle name="Normal 3" xfId="50"/>
    <cellStyle name="Normal 5" xfId="48"/>
    <cellStyle name="Note 2" xfId="3"/>
    <cellStyle name="Note 2 2" xfId="47"/>
    <cellStyle name="Note 2 3" xfId="46"/>
    <cellStyle name="Note 3" xfId="41"/>
    <cellStyle name="Output 2" xfId="42"/>
    <cellStyle name="Title 2" xfId="43"/>
    <cellStyle name="Total 2" xfId="44"/>
    <cellStyle name="Warning Text 2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URCHASING\Tim's%20Bids\FY18%20Solicitations\Facility%20Department\RFQ's%20Folder\RFQ730-18098%20CMAR%20UH%20Core%20Building%20Renovations\Evaluator%20Matrix%20RFQ730-18098.RFP730-19043%20CMAR%20Core%20-%20HUB%20Department%20Onl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1"/>
      <sheetName val="2"/>
      <sheetName val="3"/>
      <sheetName val="Summary"/>
    </sheetNames>
    <sheetDataSet>
      <sheetData sheetId="0">
        <row r="6">
          <cell r="A6" t="str">
            <v>Evaluator Matrix RFQ730-18098.RFP730-19043 (Shortlist) CMAR Core Building Renovations</v>
          </cell>
        </row>
        <row r="13">
          <cell r="E13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6"/>
  <sheetViews>
    <sheetView workbookViewId="0">
      <selection activeCell="A4" sqref="A4:A6"/>
    </sheetView>
  </sheetViews>
  <sheetFormatPr defaultRowHeight="12.75" x14ac:dyDescent="0.2"/>
  <cols>
    <col min="1" max="1" width="114.85546875" customWidth="1"/>
  </cols>
  <sheetData>
    <row r="1" spans="1:2" ht="15.75" x14ac:dyDescent="0.25">
      <c r="A1" s="3" t="s">
        <v>51</v>
      </c>
    </row>
    <row r="2" spans="1:2" ht="13.5" thickBot="1" x14ac:dyDescent="0.25"/>
    <row r="3" spans="1:2" ht="26.25" customHeight="1" thickTop="1" x14ac:dyDescent="0.2">
      <c r="A3" s="44" t="s">
        <v>2</v>
      </c>
    </row>
    <row r="4" spans="1:2" ht="15" x14ac:dyDescent="0.2">
      <c r="A4" s="61" t="s">
        <v>48</v>
      </c>
      <c r="B4" s="45">
        <v>1</v>
      </c>
    </row>
    <row r="5" spans="1:2" ht="15" x14ac:dyDescent="0.2">
      <c r="A5" s="61" t="s">
        <v>49</v>
      </c>
      <c r="B5" s="42">
        <v>2</v>
      </c>
    </row>
    <row r="6" spans="1:2" ht="15" x14ac:dyDescent="0.2">
      <c r="A6" s="61" t="s">
        <v>50</v>
      </c>
      <c r="B6" s="45">
        <v>3</v>
      </c>
    </row>
  </sheetData>
  <phoneticPr fontId="3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H12"/>
  <sheetViews>
    <sheetView tabSelected="1" workbookViewId="0">
      <selection activeCell="H29" sqref="H29"/>
    </sheetView>
  </sheetViews>
  <sheetFormatPr defaultRowHeight="15" x14ac:dyDescent="0.2"/>
  <cols>
    <col min="1" max="1" width="49" style="1" customWidth="1"/>
    <col min="2" max="2" width="13.28515625" style="1" customWidth="1"/>
    <col min="3" max="3" width="14.5703125" style="1" customWidth="1"/>
    <col min="4" max="6" width="9" style="1" customWidth="1"/>
    <col min="7" max="7" width="17.5703125" style="1" bestFit="1" customWidth="1"/>
    <col min="8" max="8" width="13.42578125" style="1" customWidth="1"/>
    <col min="9" max="16384" width="9.140625" style="1"/>
  </cols>
  <sheetData>
    <row r="1" spans="1:8" ht="15.75" x14ac:dyDescent="0.25">
      <c r="A1" s="140" t="s">
        <v>7</v>
      </c>
      <c r="B1" s="141"/>
      <c r="C1" s="141"/>
      <c r="D1" s="141"/>
      <c r="E1" s="141"/>
      <c r="F1" s="141"/>
      <c r="G1" s="141"/>
      <c r="H1" s="141"/>
    </row>
    <row r="2" spans="1:8" ht="34.5" customHeight="1" x14ac:dyDescent="0.2">
      <c r="A2" s="142" t="str">
        <f>'RFP Responses'!A1</f>
        <v>RFQ730-18098.RFP730-19043 CMAR Core Building Renovations</v>
      </c>
      <c r="B2" s="143"/>
      <c r="C2" s="143"/>
      <c r="D2" s="143"/>
      <c r="E2" s="143"/>
      <c r="F2" s="143"/>
      <c r="G2" s="143"/>
      <c r="H2" s="143"/>
    </row>
    <row r="3" spans="1:8" ht="15.75" customHeight="1" thickBot="1" x14ac:dyDescent="0.25">
      <c r="G3" s="4"/>
      <c r="H3" s="4"/>
    </row>
    <row r="4" spans="1:8" s="2" customFormat="1" ht="130.5" customHeight="1" thickBot="1" x14ac:dyDescent="0.25">
      <c r="A4" s="6" t="s">
        <v>2</v>
      </c>
      <c r="B4" s="11" t="s">
        <v>71</v>
      </c>
      <c r="C4" s="11" t="s">
        <v>72</v>
      </c>
      <c r="D4" s="11" t="s">
        <v>73</v>
      </c>
      <c r="E4" s="11" t="s">
        <v>74</v>
      </c>
      <c r="F4" s="11" t="s">
        <v>75</v>
      </c>
      <c r="G4" s="5" t="s">
        <v>3</v>
      </c>
      <c r="H4" s="10" t="s">
        <v>1</v>
      </c>
    </row>
    <row r="5" spans="1:8" s="37" customFormat="1" x14ac:dyDescent="0.2">
      <c r="A5" s="8" t="str">
        <f>'RFP Responses'!A4</f>
        <v>J.T. Vaughn Construction</v>
      </c>
      <c r="B5" s="38">
        <f>'1'!H5</f>
        <v>63.568871565351991</v>
      </c>
      <c r="C5" s="38">
        <f>'2'!H5</f>
        <v>60.568871565351991</v>
      </c>
      <c r="D5" s="38">
        <f>'3'!H5</f>
        <v>54.068871565351991</v>
      </c>
      <c r="E5" s="38">
        <f>'4'!H5</f>
        <v>63.368871565351988</v>
      </c>
      <c r="F5" s="38">
        <f>'5'!H5</f>
        <v>59.568871565351991</v>
      </c>
      <c r="G5" s="39">
        <f>AVERAGE(B5:F5)</f>
        <v>60.22887156535198</v>
      </c>
      <c r="H5" s="40">
        <f>RANK(G5,$G$5:$G$7,0)</f>
        <v>3</v>
      </c>
    </row>
    <row r="6" spans="1:8" s="63" customFormat="1" x14ac:dyDescent="0.2">
      <c r="A6" s="99" t="str">
        <f>'RFP Responses'!A5</f>
        <v>Tellepsen</v>
      </c>
      <c r="B6" s="100">
        <f>'1'!H6</f>
        <v>96.212165465459151</v>
      </c>
      <c r="C6" s="100">
        <f>'2'!H6</f>
        <v>90.712165465459151</v>
      </c>
      <c r="D6" s="100">
        <f>'3'!H6</f>
        <v>84.212165465459151</v>
      </c>
      <c r="E6" s="100">
        <f>'4'!H6</f>
        <v>93.212165465459151</v>
      </c>
      <c r="F6" s="100">
        <f>'5'!H6</f>
        <v>87.712165465459151</v>
      </c>
      <c r="G6" s="76">
        <f>AVERAGE(B6:F6)</f>
        <v>90.412165465459154</v>
      </c>
      <c r="H6" s="62">
        <f>RANK(G6,$G$5:$G$7,0)</f>
        <v>1</v>
      </c>
    </row>
    <row r="7" spans="1:8" s="37" customFormat="1" x14ac:dyDescent="0.2">
      <c r="A7" s="8" t="str">
        <f>'RFP Responses'!A6</f>
        <v>Turner Construction</v>
      </c>
      <c r="B7" s="38">
        <f>'1'!H7</f>
        <v>87.5</v>
      </c>
      <c r="C7" s="38">
        <f>'2'!H7</f>
        <v>85</v>
      </c>
      <c r="D7" s="38">
        <f>'3'!H7</f>
        <v>79</v>
      </c>
      <c r="E7" s="38">
        <f>'4'!H7</f>
        <v>88</v>
      </c>
      <c r="F7" s="38">
        <f>'5'!H7</f>
        <v>88.6</v>
      </c>
      <c r="G7" s="39">
        <f>AVERAGE(B7:F7)</f>
        <v>85.62</v>
      </c>
      <c r="H7" s="40">
        <f>RANK(G7,$G$5:$G$7,0)</f>
        <v>2</v>
      </c>
    </row>
    <row r="10" spans="1:8" ht="15.75" x14ac:dyDescent="0.25">
      <c r="A10" s="34" t="s">
        <v>18</v>
      </c>
      <c r="B10" s="33" t="s">
        <v>20</v>
      </c>
      <c r="C10" s="35">
        <v>43398</v>
      </c>
    </row>
    <row r="12" spans="1:8" ht="15.75" x14ac:dyDescent="0.25">
      <c r="A12" s="34" t="s">
        <v>19</v>
      </c>
      <c r="B12" s="33" t="s">
        <v>39</v>
      </c>
      <c r="C12" s="35">
        <v>43398</v>
      </c>
    </row>
  </sheetData>
  <mergeCells count="2">
    <mergeCell ref="A1:H1"/>
    <mergeCell ref="A2:H2"/>
  </mergeCells>
  <pageMargins left="0.75" right="0.75" top="1" bottom="1" header="0.5" footer="0.5"/>
  <pageSetup scale="95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opLeftCell="A13" workbookViewId="0">
      <selection activeCell="Q13" sqref="Q13"/>
    </sheetView>
  </sheetViews>
  <sheetFormatPr defaultRowHeight="12.75" x14ac:dyDescent="0.2"/>
  <cols>
    <col min="1" max="1" width="36" customWidth="1"/>
    <col min="5" max="5" width="37.28515625" customWidth="1"/>
  </cols>
  <sheetData>
    <row r="1" spans="1:11" ht="15.75" x14ac:dyDescent="0.25">
      <c r="A1" s="140" t="s">
        <v>22</v>
      </c>
      <c r="B1" s="140"/>
      <c r="C1" s="140"/>
      <c r="D1" s="140"/>
      <c r="E1" s="140"/>
      <c r="F1" s="140"/>
      <c r="G1" s="140"/>
      <c r="H1" s="140"/>
      <c r="I1" s="33"/>
      <c r="J1" s="33"/>
      <c r="K1" s="33"/>
    </row>
    <row r="2" spans="1:11" ht="15.75" x14ac:dyDescent="0.25">
      <c r="A2" s="154" t="str">
        <f>[1]Cover!$A$6</f>
        <v>Evaluator Matrix RFQ730-18098.RFP730-19043 (Shortlist) CMAR Core Building Renovations</v>
      </c>
      <c r="B2" s="140"/>
      <c r="C2" s="140"/>
      <c r="D2" s="140"/>
      <c r="E2" s="140"/>
      <c r="F2" s="140"/>
      <c r="G2" s="140"/>
      <c r="H2" s="140"/>
      <c r="I2" s="33"/>
      <c r="J2" s="33"/>
      <c r="K2" s="33"/>
    </row>
    <row r="3" spans="1:11" ht="15" x14ac:dyDescent="0.2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ht="16.5" thickBot="1" x14ac:dyDescent="0.3">
      <c r="A4" s="33" t="s">
        <v>23</v>
      </c>
      <c r="B4" s="155"/>
      <c r="C4" s="155"/>
      <c r="D4" s="155"/>
      <c r="E4" s="155"/>
      <c r="F4" s="33"/>
      <c r="G4" s="33"/>
      <c r="H4" s="33"/>
      <c r="I4" s="33"/>
      <c r="J4" s="33"/>
      <c r="K4" s="33"/>
    </row>
    <row r="5" spans="1:11" ht="15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ht="15.75" thickBot="1" x14ac:dyDescent="0.25">
      <c r="A6" s="33" t="s">
        <v>24</v>
      </c>
      <c r="B6" s="156">
        <f>[1]Cover!$E$13</f>
        <v>0</v>
      </c>
      <c r="C6" s="156"/>
      <c r="D6" s="156"/>
      <c r="E6" s="156"/>
      <c r="F6" s="33"/>
      <c r="G6" s="33"/>
      <c r="H6" s="33"/>
      <c r="I6" s="33"/>
      <c r="J6" s="33"/>
      <c r="K6" s="33"/>
    </row>
    <row r="7" spans="1:11" ht="15" x14ac:dyDescent="0.2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</row>
    <row r="8" spans="1:11" ht="15" x14ac:dyDescent="0.2">
      <c r="A8" s="157" t="s">
        <v>25</v>
      </c>
      <c r="B8" s="157"/>
      <c r="C8" s="157"/>
      <c r="D8" s="157"/>
      <c r="E8" s="157"/>
      <c r="F8" s="157"/>
      <c r="G8" s="157"/>
      <c r="H8" s="157"/>
      <c r="I8" s="33"/>
      <c r="J8" s="33"/>
      <c r="K8" s="33"/>
    </row>
    <row r="9" spans="1:11" ht="15" x14ac:dyDescent="0.2">
      <c r="A9" s="157"/>
      <c r="B9" s="157"/>
      <c r="C9" s="157"/>
      <c r="D9" s="157"/>
      <c r="E9" s="157"/>
      <c r="F9" s="157"/>
      <c r="G9" s="157"/>
      <c r="H9" s="157"/>
      <c r="I9" s="33"/>
      <c r="J9" s="33"/>
      <c r="K9" s="33"/>
    </row>
    <row r="10" spans="1:11" ht="15.75" thickBot="1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1" ht="16.5" thickTop="1" x14ac:dyDescent="0.25">
      <c r="A11" s="158" t="s">
        <v>26</v>
      </c>
      <c r="B11" s="159"/>
      <c r="C11" s="159"/>
      <c r="D11" s="159"/>
      <c r="E11" s="160"/>
      <c r="F11" s="33"/>
      <c r="G11" s="33"/>
      <c r="H11" s="33"/>
      <c r="I11" s="33"/>
      <c r="J11" s="33"/>
      <c r="K11" s="33"/>
    </row>
    <row r="12" spans="1:11" ht="15" x14ac:dyDescent="0.2">
      <c r="A12" s="161" t="s">
        <v>27</v>
      </c>
      <c r="B12" s="162"/>
      <c r="C12" s="162"/>
      <c r="D12" s="162"/>
      <c r="E12" s="163"/>
      <c r="F12" s="33"/>
      <c r="G12" s="33"/>
      <c r="H12" s="33"/>
      <c r="I12" s="33"/>
      <c r="J12" s="33"/>
      <c r="K12" s="33"/>
    </row>
    <row r="13" spans="1:11" ht="15" x14ac:dyDescent="0.2">
      <c r="A13" s="164" t="s">
        <v>28</v>
      </c>
      <c r="B13" s="165"/>
      <c r="C13" s="165"/>
      <c r="D13" s="165"/>
      <c r="E13" s="166"/>
      <c r="F13" s="33"/>
      <c r="G13" s="33"/>
      <c r="H13" s="33"/>
      <c r="I13" s="33"/>
      <c r="J13" s="33"/>
      <c r="K13" s="33"/>
    </row>
    <row r="14" spans="1:11" ht="15" x14ac:dyDescent="0.2">
      <c r="A14" s="164" t="s">
        <v>29</v>
      </c>
      <c r="B14" s="165"/>
      <c r="C14" s="165"/>
      <c r="D14" s="165"/>
      <c r="E14" s="166"/>
      <c r="F14" s="33"/>
      <c r="G14" s="33"/>
      <c r="H14" s="33"/>
      <c r="I14" s="33"/>
      <c r="J14" s="33"/>
      <c r="K14" s="33"/>
    </row>
    <row r="15" spans="1:11" ht="15" x14ac:dyDescent="0.2">
      <c r="A15" s="164" t="s">
        <v>30</v>
      </c>
      <c r="B15" s="165"/>
      <c r="C15" s="165"/>
      <c r="D15" s="165"/>
      <c r="E15" s="166"/>
      <c r="F15" s="33"/>
      <c r="G15" s="33"/>
      <c r="H15" s="33"/>
      <c r="I15" s="33"/>
      <c r="J15" s="33"/>
      <c r="K15" s="33"/>
    </row>
    <row r="16" spans="1:11" ht="15" x14ac:dyDescent="0.2">
      <c r="A16" s="164" t="s">
        <v>31</v>
      </c>
      <c r="B16" s="165"/>
      <c r="C16" s="165"/>
      <c r="D16" s="165"/>
      <c r="E16" s="166"/>
      <c r="F16" s="33"/>
      <c r="G16" s="33"/>
      <c r="H16" s="33"/>
      <c r="I16" s="33"/>
      <c r="J16" s="33"/>
      <c r="K16" s="33"/>
    </row>
    <row r="17" spans="1:11" ht="15.75" thickBot="1" x14ac:dyDescent="0.25">
      <c r="A17" s="151" t="s">
        <v>32</v>
      </c>
      <c r="B17" s="152"/>
      <c r="C17" s="152"/>
      <c r="D17" s="152"/>
      <c r="E17" s="153"/>
      <c r="F17" s="33"/>
      <c r="G17" s="33"/>
      <c r="H17" s="33"/>
      <c r="I17" s="33"/>
      <c r="J17" s="33"/>
      <c r="K17" s="33"/>
    </row>
    <row r="18" spans="1:11" ht="16.5" thickTop="1" thickBot="1" x14ac:dyDescent="0.2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</row>
    <row r="19" spans="1:11" ht="16.5" thickTop="1" x14ac:dyDescent="0.25">
      <c r="A19" s="158" t="s">
        <v>33</v>
      </c>
      <c r="B19" s="159"/>
      <c r="C19" s="159"/>
      <c r="D19" s="159"/>
      <c r="E19" s="169"/>
      <c r="F19" s="64" t="s">
        <v>34</v>
      </c>
      <c r="G19" s="64" t="s">
        <v>35</v>
      </c>
      <c r="H19" s="65" t="s">
        <v>14</v>
      </c>
      <c r="I19" s="33"/>
      <c r="J19" s="33"/>
      <c r="K19" s="33"/>
    </row>
    <row r="20" spans="1:11" ht="42" customHeight="1" x14ac:dyDescent="0.2">
      <c r="A20" s="170" t="s">
        <v>54</v>
      </c>
      <c r="B20" s="171"/>
      <c r="C20" s="171"/>
      <c r="D20" s="171"/>
      <c r="E20" s="172"/>
      <c r="F20" s="66"/>
      <c r="G20" s="67">
        <v>6</v>
      </c>
      <c r="H20" s="68">
        <f t="shared" ref="H20:H24" si="0">F20*G20</f>
        <v>0</v>
      </c>
      <c r="I20" s="69"/>
      <c r="J20" s="71"/>
      <c r="K20" s="71"/>
    </row>
    <row r="21" spans="1:11" ht="49.5" customHeight="1" x14ac:dyDescent="0.2">
      <c r="A21" s="170" t="s">
        <v>55</v>
      </c>
      <c r="B21" s="171"/>
      <c r="C21" s="171"/>
      <c r="D21" s="171"/>
      <c r="E21" s="172"/>
      <c r="F21" s="66"/>
      <c r="G21" s="67">
        <v>5</v>
      </c>
      <c r="H21" s="68">
        <f t="shared" si="0"/>
        <v>0</v>
      </c>
      <c r="I21" s="69"/>
      <c r="J21" s="69"/>
      <c r="K21" s="69"/>
    </row>
    <row r="22" spans="1:11" ht="42.75" customHeight="1" x14ac:dyDescent="0.2">
      <c r="A22" s="170" t="s">
        <v>56</v>
      </c>
      <c r="B22" s="171"/>
      <c r="C22" s="171"/>
      <c r="D22" s="171"/>
      <c r="E22" s="172"/>
      <c r="F22" s="70"/>
      <c r="G22" s="67">
        <v>6</v>
      </c>
      <c r="H22" s="68">
        <f t="shared" si="0"/>
        <v>0</v>
      </c>
      <c r="I22" s="69"/>
      <c r="J22" s="69" t="s">
        <v>57</v>
      </c>
      <c r="K22" s="69"/>
    </row>
    <row r="23" spans="1:11" ht="44.25" customHeight="1" x14ac:dyDescent="0.2">
      <c r="A23" s="170" t="s">
        <v>58</v>
      </c>
      <c r="B23" s="171"/>
      <c r="C23" s="171"/>
      <c r="D23" s="171"/>
      <c r="E23" s="172"/>
      <c r="F23" s="66"/>
      <c r="G23" s="67">
        <v>1</v>
      </c>
      <c r="H23" s="68">
        <f t="shared" si="0"/>
        <v>0</v>
      </c>
      <c r="I23" s="69"/>
      <c r="J23" s="69"/>
      <c r="K23" s="69"/>
    </row>
    <row r="24" spans="1:11" ht="40.5" customHeight="1" x14ac:dyDescent="0.2">
      <c r="A24" s="173" t="s">
        <v>59</v>
      </c>
      <c r="B24" s="174"/>
      <c r="C24" s="174"/>
      <c r="D24" s="174"/>
      <c r="E24" s="175"/>
      <c r="F24" s="70"/>
      <c r="G24" s="67">
        <v>2</v>
      </c>
      <c r="H24" s="68">
        <f t="shared" si="0"/>
        <v>0</v>
      </c>
      <c r="I24" s="69"/>
      <c r="J24" s="69" t="s">
        <v>60</v>
      </c>
      <c r="K24" s="69"/>
    </row>
    <row r="25" spans="1:11" ht="16.5" thickBot="1" x14ac:dyDescent="0.3">
      <c r="A25" s="33"/>
      <c r="B25" s="33"/>
      <c r="C25" s="33"/>
      <c r="D25" s="33"/>
      <c r="E25" s="33"/>
      <c r="F25" s="33"/>
      <c r="G25" s="72" t="s">
        <v>36</v>
      </c>
      <c r="H25" s="73">
        <f>SUM(H20:H24)</f>
        <v>0</v>
      </c>
      <c r="I25" s="33"/>
      <c r="J25" s="33"/>
      <c r="K25" s="33"/>
    </row>
    <row r="26" spans="1:11" ht="15" x14ac:dyDescent="0.2">
      <c r="A26" s="167" t="s">
        <v>37</v>
      </c>
      <c r="B26" s="167"/>
      <c r="C26" s="167"/>
      <c r="D26" s="167"/>
      <c r="E26" s="167"/>
      <c r="F26" s="33"/>
      <c r="G26" s="33"/>
      <c r="H26" s="33"/>
      <c r="I26" s="33"/>
      <c r="J26" s="33"/>
      <c r="K26" s="33"/>
    </row>
    <row r="27" spans="1:11" ht="15" x14ac:dyDescent="0.2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spans="1:11" ht="15" x14ac:dyDescent="0.2">
      <c r="A28" s="168" t="s">
        <v>38</v>
      </c>
      <c r="B28" s="168"/>
      <c r="C28" s="168"/>
      <c r="D28" s="33"/>
      <c r="E28" s="33"/>
      <c r="F28" s="33"/>
      <c r="G28" s="33"/>
      <c r="H28" s="33"/>
      <c r="I28" s="33"/>
      <c r="J28" s="33"/>
      <c r="K28" s="33"/>
    </row>
    <row r="29" spans="1:11" ht="15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</row>
  </sheetData>
  <protectedRanges>
    <protectedRange sqref="B6:E6" name="Name_1_2_1"/>
    <protectedRange sqref="F20:F24" name="Points_1_1_1"/>
  </protectedRanges>
  <mergeCells count="20">
    <mergeCell ref="A26:E26"/>
    <mergeCell ref="A28:C28"/>
    <mergeCell ref="A19:E19"/>
    <mergeCell ref="A20:E20"/>
    <mergeCell ref="A21:E21"/>
    <mergeCell ref="A22:E22"/>
    <mergeCell ref="A23:E23"/>
    <mergeCell ref="A24:E24"/>
    <mergeCell ref="A17:E17"/>
    <mergeCell ref="A1:H1"/>
    <mergeCell ref="A2:H2"/>
    <mergeCell ref="B4:E4"/>
    <mergeCell ref="B6:E6"/>
    <mergeCell ref="A8:H9"/>
    <mergeCell ref="A11:E11"/>
    <mergeCell ref="A12:E12"/>
    <mergeCell ref="A13:E13"/>
    <mergeCell ref="A14:E14"/>
    <mergeCell ref="A15:E15"/>
    <mergeCell ref="A16:E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D5" sqref="D5:D7"/>
    </sheetView>
  </sheetViews>
  <sheetFormatPr defaultRowHeight="15" x14ac:dyDescent="0.2"/>
  <cols>
    <col min="1" max="1" width="41.7109375" style="12" customWidth="1"/>
    <col min="2" max="2" width="8.42578125" style="102" customWidth="1"/>
    <col min="3" max="3" width="9.140625" style="12"/>
    <col min="4" max="4" width="9.140625" style="57"/>
    <col min="5" max="5" width="9.140625" style="12" customWidth="1"/>
    <col min="6" max="6" width="9.140625" style="57" customWidth="1"/>
    <col min="7" max="7" width="16.42578125" style="12" customWidth="1"/>
    <col min="8" max="8" width="17.5703125" style="12" bestFit="1" customWidth="1"/>
    <col min="9" max="256" width="9.140625" style="12"/>
    <col min="257" max="257" width="41.7109375" style="12" customWidth="1"/>
    <col min="258" max="263" width="9.140625" style="12"/>
    <col min="264" max="264" width="17.5703125" style="12" bestFit="1" customWidth="1"/>
    <col min="265" max="512" width="9.140625" style="12"/>
    <col min="513" max="513" width="41.7109375" style="12" customWidth="1"/>
    <col min="514" max="519" width="9.140625" style="12"/>
    <col min="520" max="520" width="17.5703125" style="12" bestFit="1" customWidth="1"/>
    <col min="521" max="768" width="9.140625" style="12"/>
    <col min="769" max="769" width="41.7109375" style="12" customWidth="1"/>
    <col min="770" max="775" width="9.140625" style="12"/>
    <col min="776" max="776" width="17.5703125" style="12" bestFit="1" customWidth="1"/>
    <col min="777" max="1024" width="9.140625" style="12"/>
    <col min="1025" max="1025" width="41.7109375" style="12" customWidth="1"/>
    <col min="1026" max="1031" width="9.140625" style="12"/>
    <col min="1032" max="1032" width="17.5703125" style="12" bestFit="1" customWidth="1"/>
    <col min="1033" max="1280" width="9.140625" style="12"/>
    <col min="1281" max="1281" width="41.7109375" style="12" customWidth="1"/>
    <col min="1282" max="1287" width="9.140625" style="12"/>
    <col min="1288" max="1288" width="17.5703125" style="12" bestFit="1" customWidth="1"/>
    <col min="1289" max="1536" width="9.140625" style="12"/>
    <col min="1537" max="1537" width="41.7109375" style="12" customWidth="1"/>
    <col min="1538" max="1543" width="9.140625" style="12"/>
    <col min="1544" max="1544" width="17.5703125" style="12" bestFit="1" customWidth="1"/>
    <col min="1545" max="1792" width="9.140625" style="12"/>
    <col min="1793" max="1793" width="41.7109375" style="12" customWidth="1"/>
    <col min="1794" max="1799" width="9.140625" style="12"/>
    <col min="1800" max="1800" width="17.5703125" style="12" bestFit="1" customWidth="1"/>
    <col min="1801" max="2048" width="9.140625" style="12"/>
    <col min="2049" max="2049" width="41.7109375" style="12" customWidth="1"/>
    <col min="2050" max="2055" width="9.140625" style="12"/>
    <col min="2056" max="2056" width="17.5703125" style="12" bestFit="1" customWidth="1"/>
    <col min="2057" max="2304" width="9.140625" style="12"/>
    <col min="2305" max="2305" width="41.7109375" style="12" customWidth="1"/>
    <col min="2306" max="2311" width="9.140625" style="12"/>
    <col min="2312" max="2312" width="17.5703125" style="12" bestFit="1" customWidth="1"/>
    <col min="2313" max="2560" width="9.140625" style="12"/>
    <col min="2561" max="2561" width="41.7109375" style="12" customWidth="1"/>
    <col min="2562" max="2567" width="9.140625" style="12"/>
    <col min="2568" max="2568" width="17.5703125" style="12" bestFit="1" customWidth="1"/>
    <col min="2569" max="2816" width="9.140625" style="12"/>
    <col min="2817" max="2817" width="41.7109375" style="12" customWidth="1"/>
    <col min="2818" max="2823" width="9.140625" style="12"/>
    <col min="2824" max="2824" width="17.5703125" style="12" bestFit="1" customWidth="1"/>
    <col min="2825" max="3072" width="9.140625" style="12"/>
    <col min="3073" max="3073" width="41.7109375" style="12" customWidth="1"/>
    <col min="3074" max="3079" width="9.140625" style="12"/>
    <col min="3080" max="3080" width="17.5703125" style="12" bestFit="1" customWidth="1"/>
    <col min="3081" max="3328" width="9.140625" style="12"/>
    <col min="3329" max="3329" width="41.7109375" style="12" customWidth="1"/>
    <col min="3330" max="3335" width="9.140625" style="12"/>
    <col min="3336" max="3336" width="17.5703125" style="12" bestFit="1" customWidth="1"/>
    <col min="3337" max="3584" width="9.140625" style="12"/>
    <col min="3585" max="3585" width="41.7109375" style="12" customWidth="1"/>
    <col min="3586" max="3591" width="9.140625" style="12"/>
    <col min="3592" max="3592" width="17.5703125" style="12" bestFit="1" customWidth="1"/>
    <col min="3593" max="3840" width="9.140625" style="12"/>
    <col min="3841" max="3841" width="41.7109375" style="12" customWidth="1"/>
    <col min="3842" max="3847" width="9.140625" style="12"/>
    <col min="3848" max="3848" width="17.5703125" style="12" bestFit="1" customWidth="1"/>
    <col min="3849" max="4096" width="9.140625" style="12"/>
    <col min="4097" max="4097" width="41.7109375" style="12" customWidth="1"/>
    <col min="4098" max="4103" width="9.140625" style="12"/>
    <col min="4104" max="4104" width="17.5703125" style="12" bestFit="1" customWidth="1"/>
    <col min="4105" max="4352" width="9.140625" style="12"/>
    <col min="4353" max="4353" width="41.7109375" style="12" customWidth="1"/>
    <col min="4354" max="4359" width="9.140625" style="12"/>
    <col min="4360" max="4360" width="17.5703125" style="12" bestFit="1" customWidth="1"/>
    <col min="4361" max="4608" width="9.140625" style="12"/>
    <col min="4609" max="4609" width="41.7109375" style="12" customWidth="1"/>
    <col min="4610" max="4615" width="9.140625" style="12"/>
    <col min="4616" max="4616" width="17.5703125" style="12" bestFit="1" customWidth="1"/>
    <col min="4617" max="4864" width="9.140625" style="12"/>
    <col min="4865" max="4865" width="41.7109375" style="12" customWidth="1"/>
    <col min="4866" max="4871" width="9.140625" style="12"/>
    <col min="4872" max="4872" width="17.5703125" style="12" bestFit="1" customWidth="1"/>
    <col min="4873" max="5120" width="9.140625" style="12"/>
    <col min="5121" max="5121" width="41.7109375" style="12" customWidth="1"/>
    <col min="5122" max="5127" width="9.140625" style="12"/>
    <col min="5128" max="5128" width="17.5703125" style="12" bestFit="1" customWidth="1"/>
    <col min="5129" max="5376" width="9.140625" style="12"/>
    <col min="5377" max="5377" width="41.7109375" style="12" customWidth="1"/>
    <col min="5378" max="5383" width="9.140625" style="12"/>
    <col min="5384" max="5384" width="17.5703125" style="12" bestFit="1" customWidth="1"/>
    <col min="5385" max="5632" width="9.140625" style="12"/>
    <col min="5633" max="5633" width="41.7109375" style="12" customWidth="1"/>
    <col min="5634" max="5639" width="9.140625" style="12"/>
    <col min="5640" max="5640" width="17.5703125" style="12" bestFit="1" customWidth="1"/>
    <col min="5641" max="5888" width="9.140625" style="12"/>
    <col min="5889" max="5889" width="41.7109375" style="12" customWidth="1"/>
    <col min="5890" max="5895" width="9.140625" style="12"/>
    <col min="5896" max="5896" width="17.5703125" style="12" bestFit="1" customWidth="1"/>
    <col min="5897" max="6144" width="9.140625" style="12"/>
    <col min="6145" max="6145" width="41.7109375" style="12" customWidth="1"/>
    <col min="6146" max="6151" width="9.140625" style="12"/>
    <col min="6152" max="6152" width="17.5703125" style="12" bestFit="1" customWidth="1"/>
    <col min="6153" max="6400" width="9.140625" style="12"/>
    <col min="6401" max="6401" width="41.7109375" style="12" customWidth="1"/>
    <col min="6402" max="6407" width="9.140625" style="12"/>
    <col min="6408" max="6408" width="17.5703125" style="12" bestFit="1" customWidth="1"/>
    <col min="6409" max="6656" width="9.140625" style="12"/>
    <col min="6657" max="6657" width="41.7109375" style="12" customWidth="1"/>
    <col min="6658" max="6663" width="9.140625" style="12"/>
    <col min="6664" max="6664" width="17.5703125" style="12" bestFit="1" customWidth="1"/>
    <col min="6665" max="6912" width="9.140625" style="12"/>
    <col min="6913" max="6913" width="41.7109375" style="12" customWidth="1"/>
    <col min="6914" max="6919" width="9.140625" style="12"/>
    <col min="6920" max="6920" width="17.5703125" style="12" bestFit="1" customWidth="1"/>
    <col min="6921" max="7168" width="9.140625" style="12"/>
    <col min="7169" max="7169" width="41.7109375" style="12" customWidth="1"/>
    <col min="7170" max="7175" width="9.140625" style="12"/>
    <col min="7176" max="7176" width="17.5703125" style="12" bestFit="1" customWidth="1"/>
    <col min="7177" max="7424" width="9.140625" style="12"/>
    <col min="7425" max="7425" width="41.7109375" style="12" customWidth="1"/>
    <col min="7426" max="7431" width="9.140625" style="12"/>
    <col min="7432" max="7432" width="17.5703125" style="12" bestFit="1" customWidth="1"/>
    <col min="7433" max="7680" width="9.140625" style="12"/>
    <col min="7681" max="7681" width="41.7109375" style="12" customWidth="1"/>
    <col min="7682" max="7687" width="9.140625" style="12"/>
    <col min="7688" max="7688" width="17.5703125" style="12" bestFit="1" customWidth="1"/>
    <col min="7689" max="7936" width="9.140625" style="12"/>
    <col min="7937" max="7937" width="41.7109375" style="12" customWidth="1"/>
    <col min="7938" max="7943" width="9.140625" style="12"/>
    <col min="7944" max="7944" width="17.5703125" style="12" bestFit="1" customWidth="1"/>
    <col min="7945" max="8192" width="9.140625" style="12"/>
    <col min="8193" max="8193" width="41.7109375" style="12" customWidth="1"/>
    <col min="8194" max="8199" width="9.140625" style="12"/>
    <col min="8200" max="8200" width="17.5703125" style="12" bestFit="1" customWidth="1"/>
    <col min="8201" max="8448" width="9.140625" style="12"/>
    <col min="8449" max="8449" width="41.7109375" style="12" customWidth="1"/>
    <col min="8450" max="8455" width="9.140625" style="12"/>
    <col min="8456" max="8456" width="17.5703125" style="12" bestFit="1" customWidth="1"/>
    <col min="8457" max="8704" width="9.140625" style="12"/>
    <col min="8705" max="8705" width="41.7109375" style="12" customWidth="1"/>
    <col min="8706" max="8711" width="9.140625" style="12"/>
    <col min="8712" max="8712" width="17.5703125" style="12" bestFit="1" customWidth="1"/>
    <col min="8713" max="8960" width="9.140625" style="12"/>
    <col min="8961" max="8961" width="41.7109375" style="12" customWidth="1"/>
    <col min="8962" max="8967" width="9.140625" style="12"/>
    <col min="8968" max="8968" width="17.5703125" style="12" bestFit="1" customWidth="1"/>
    <col min="8969" max="9216" width="9.140625" style="12"/>
    <col min="9217" max="9217" width="41.7109375" style="12" customWidth="1"/>
    <col min="9218" max="9223" width="9.140625" style="12"/>
    <col min="9224" max="9224" width="17.5703125" style="12" bestFit="1" customWidth="1"/>
    <col min="9225" max="9472" width="9.140625" style="12"/>
    <col min="9473" max="9473" width="41.7109375" style="12" customWidth="1"/>
    <col min="9474" max="9479" width="9.140625" style="12"/>
    <col min="9480" max="9480" width="17.5703125" style="12" bestFit="1" customWidth="1"/>
    <col min="9481" max="9728" width="9.140625" style="12"/>
    <col min="9729" max="9729" width="41.7109375" style="12" customWidth="1"/>
    <col min="9730" max="9735" width="9.140625" style="12"/>
    <col min="9736" max="9736" width="17.5703125" style="12" bestFit="1" customWidth="1"/>
    <col min="9737" max="9984" width="9.140625" style="12"/>
    <col min="9985" max="9985" width="41.7109375" style="12" customWidth="1"/>
    <col min="9986" max="9991" width="9.140625" style="12"/>
    <col min="9992" max="9992" width="17.5703125" style="12" bestFit="1" customWidth="1"/>
    <col min="9993" max="10240" width="9.140625" style="12"/>
    <col min="10241" max="10241" width="41.7109375" style="12" customWidth="1"/>
    <col min="10242" max="10247" width="9.140625" style="12"/>
    <col min="10248" max="10248" width="17.5703125" style="12" bestFit="1" customWidth="1"/>
    <col min="10249" max="10496" width="9.140625" style="12"/>
    <col min="10497" max="10497" width="41.7109375" style="12" customWidth="1"/>
    <col min="10498" max="10503" width="9.140625" style="12"/>
    <col min="10504" max="10504" width="17.5703125" style="12" bestFit="1" customWidth="1"/>
    <col min="10505" max="10752" width="9.140625" style="12"/>
    <col min="10753" max="10753" width="41.7109375" style="12" customWidth="1"/>
    <col min="10754" max="10759" width="9.140625" style="12"/>
    <col min="10760" max="10760" width="17.5703125" style="12" bestFit="1" customWidth="1"/>
    <col min="10761" max="11008" width="9.140625" style="12"/>
    <col min="11009" max="11009" width="41.7109375" style="12" customWidth="1"/>
    <col min="11010" max="11015" width="9.140625" style="12"/>
    <col min="11016" max="11016" width="17.5703125" style="12" bestFit="1" customWidth="1"/>
    <col min="11017" max="11264" width="9.140625" style="12"/>
    <col min="11265" max="11265" width="41.7109375" style="12" customWidth="1"/>
    <col min="11266" max="11271" width="9.140625" style="12"/>
    <col min="11272" max="11272" width="17.5703125" style="12" bestFit="1" customWidth="1"/>
    <col min="11273" max="11520" width="9.140625" style="12"/>
    <col min="11521" max="11521" width="41.7109375" style="12" customWidth="1"/>
    <col min="11522" max="11527" width="9.140625" style="12"/>
    <col min="11528" max="11528" width="17.5703125" style="12" bestFit="1" customWidth="1"/>
    <col min="11529" max="11776" width="9.140625" style="12"/>
    <col min="11777" max="11777" width="41.7109375" style="12" customWidth="1"/>
    <col min="11778" max="11783" width="9.140625" style="12"/>
    <col min="11784" max="11784" width="17.5703125" style="12" bestFit="1" customWidth="1"/>
    <col min="11785" max="12032" width="9.140625" style="12"/>
    <col min="12033" max="12033" width="41.7109375" style="12" customWidth="1"/>
    <col min="12034" max="12039" width="9.140625" style="12"/>
    <col min="12040" max="12040" width="17.5703125" style="12" bestFit="1" customWidth="1"/>
    <col min="12041" max="12288" width="9.140625" style="12"/>
    <col min="12289" max="12289" width="41.7109375" style="12" customWidth="1"/>
    <col min="12290" max="12295" width="9.140625" style="12"/>
    <col min="12296" max="12296" width="17.5703125" style="12" bestFit="1" customWidth="1"/>
    <col min="12297" max="12544" width="9.140625" style="12"/>
    <col min="12545" max="12545" width="41.7109375" style="12" customWidth="1"/>
    <col min="12546" max="12551" width="9.140625" style="12"/>
    <col min="12552" max="12552" width="17.5703125" style="12" bestFit="1" customWidth="1"/>
    <col min="12553" max="12800" width="9.140625" style="12"/>
    <col min="12801" max="12801" width="41.7109375" style="12" customWidth="1"/>
    <col min="12802" max="12807" width="9.140625" style="12"/>
    <col min="12808" max="12808" width="17.5703125" style="12" bestFit="1" customWidth="1"/>
    <col min="12809" max="13056" width="9.140625" style="12"/>
    <col min="13057" max="13057" width="41.7109375" style="12" customWidth="1"/>
    <col min="13058" max="13063" width="9.140625" style="12"/>
    <col min="13064" max="13064" width="17.5703125" style="12" bestFit="1" customWidth="1"/>
    <col min="13065" max="13312" width="9.140625" style="12"/>
    <col min="13313" max="13313" width="41.7109375" style="12" customWidth="1"/>
    <col min="13314" max="13319" width="9.140625" style="12"/>
    <col min="13320" max="13320" width="17.5703125" style="12" bestFit="1" customWidth="1"/>
    <col min="13321" max="13568" width="9.140625" style="12"/>
    <col min="13569" max="13569" width="41.7109375" style="12" customWidth="1"/>
    <col min="13570" max="13575" width="9.140625" style="12"/>
    <col min="13576" max="13576" width="17.5703125" style="12" bestFit="1" customWidth="1"/>
    <col min="13577" max="13824" width="9.140625" style="12"/>
    <col min="13825" max="13825" width="41.7109375" style="12" customWidth="1"/>
    <col min="13826" max="13831" width="9.140625" style="12"/>
    <col min="13832" max="13832" width="17.5703125" style="12" bestFit="1" customWidth="1"/>
    <col min="13833" max="14080" width="9.140625" style="12"/>
    <col min="14081" max="14081" width="41.7109375" style="12" customWidth="1"/>
    <col min="14082" max="14087" width="9.140625" style="12"/>
    <col min="14088" max="14088" width="17.5703125" style="12" bestFit="1" customWidth="1"/>
    <col min="14089" max="14336" width="9.140625" style="12"/>
    <col min="14337" max="14337" width="41.7109375" style="12" customWidth="1"/>
    <col min="14338" max="14343" width="9.140625" style="12"/>
    <col min="14344" max="14344" width="17.5703125" style="12" bestFit="1" customWidth="1"/>
    <col min="14345" max="14592" width="9.140625" style="12"/>
    <col min="14593" max="14593" width="41.7109375" style="12" customWidth="1"/>
    <col min="14594" max="14599" width="9.140625" style="12"/>
    <col min="14600" max="14600" width="17.5703125" style="12" bestFit="1" customWidth="1"/>
    <col min="14601" max="14848" width="9.140625" style="12"/>
    <col min="14849" max="14849" width="41.7109375" style="12" customWidth="1"/>
    <col min="14850" max="14855" width="9.140625" style="12"/>
    <col min="14856" max="14856" width="17.5703125" style="12" bestFit="1" customWidth="1"/>
    <col min="14857" max="15104" width="9.140625" style="12"/>
    <col min="15105" max="15105" width="41.7109375" style="12" customWidth="1"/>
    <col min="15106" max="15111" width="9.140625" style="12"/>
    <col min="15112" max="15112" width="17.5703125" style="12" bestFit="1" customWidth="1"/>
    <col min="15113" max="15360" width="9.140625" style="12"/>
    <col min="15361" max="15361" width="41.7109375" style="12" customWidth="1"/>
    <col min="15362" max="15367" width="9.140625" style="12"/>
    <col min="15368" max="15368" width="17.5703125" style="12" bestFit="1" customWidth="1"/>
    <col min="15369" max="15616" width="9.140625" style="12"/>
    <col min="15617" max="15617" width="41.7109375" style="12" customWidth="1"/>
    <col min="15618" max="15623" width="9.140625" style="12"/>
    <col min="15624" max="15624" width="17.5703125" style="12" bestFit="1" customWidth="1"/>
    <col min="15625" max="15872" width="9.140625" style="12"/>
    <col min="15873" max="15873" width="41.7109375" style="12" customWidth="1"/>
    <col min="15874" max="15879" width="9.140625" style="12"/>
    <col min="15880" max="15880" width="17.5703125" style="12" bestFit="1" customWidth="1"/>
    <col min="15881" max="16128" width="9.140625" style="12"/>
    <col min="16129" max="16129" width="41.7109375" style="12" customWidth="1"/>
    <col min="16130" max="16135" width="9.140625" style="12"/>
    <col min="16136" max="16136" width="17.5703125" style="12" bestFit="1" customWidth="1"/>
    <col min="16137" max="16384" width="9.140625" style="12"/>
  </cols>
  <sheetData>
    <row r="1" spans="1:8" ht="15.75" x14ac:dyDescent="0.25">
      <c r="A1" s="136" t="s">
        <v>0</v>
      </c>
      <c r="B1" s="137"/>
      <c r="C1" s="137"/>
      <c r="D1" s="137"/>
      <c r="E1" s="137"/>
      <c r="F1" s="137"/>
      <c r="G1" s="137"/>
      <c r="H1" s="137"/>
    </row>
    <row r="2" spans="1:8" ht="45.75" customHeight="1" x14ac:dyDescent="0.2">
      <c r="A2" s="138" t="str">
        <f>'RFP Responses'!A1</f>
        <v>RFQ730-18098.RFP730-19043 CMAR Core Building Renovations</v>
      </c>
      <c r="B2" s="139"/>
      <c r="C2" s="139"/>
      <c r="D2" s="139"/>
      <c r="E2" s="139"/>
      <c r="F2" s="139"/>
      <c r="G2" s="139"/>
      <c r="H2" s="139"/>
    </row>
    <row r="3" spans="1:8" ht="15.75" thickBot="1" x14ac:dyDescent="0.25">
      <c r="H3" s="13"/>
    </row>
    <row r="4" spans="1:8" s="17" customFormat="1" ht="130.5" customHeight="1" thickTop="1" thickBot="1" x14ac:dyDescent="0.25">
      <c r="A4" s="14" t="s">
        <v>5</v>
      </c>
      <c r="B4" s="103" t="s">
        <v>52</v>
      </c>
      <c r="C4" s="15" t="s">
        <v>53</v>
      </c>
      <c r="D4" s="105" t="s">
        <v>44</v>
      </c>
      <c r="E4" s="15" t="s">
        <v>45</v>
      </c>
      <c r="F4" s="105" t="s">
        <v>46</v>
      </c>
      <c r="G4" s="16" t="s">
        <v>21</v>
      </c>
      <c r="H4" s="16" t="s">
        <v>6</v>
      </c>
    </row>
    <row r="5" spans="1:8" s="17" customFormat="1" ht="16.5" thickTop="1" x14ac:dyDescent="0.2">
      <c r="A5" s="18" t="str">
        <f>'RFP Responses'!A4</f>
        <v>J.T. Vaughn Construction</v>
      </c>
      <c r="B5" s="104">
        <v>27</v>
      </c>
      <c r="C5" s="41">
        <v>20</v>
      </c>
      <c r="D5" s="135">
        <f>'Cost Summary'!B13</f>
        <v>2.0688715653519916</v>
      </c>
      <c r="E5" s="47">
        <v>4.5</v>
      </c>
      <c r="F5" s="59">
        <v>10</v>
      </c>
      <c r="G5" s="95">
        <f>B5+C5+E5</f>
        <v>51.5</v>
      </c>
      <c r="H5" s="31">
        <f>SUM(B5:F5)</f>
        <v>63.568871565351991</v>
      </c>
    </row>
    <row r="6" spans="1:8" x14ac:dyDescent="0.2">
      <c r="A6" s="18" t="str">
        <f>'RFP Responses'!A5</f>
        <v>Tellepsen</v>
      </c>
      <c r="B6" s="104">
        <v>27</v>
      </c>
      <c r="C6" s="41">
        <v>25</v>
      </c>
      <c r="D6" s="135">
        <f>'Cost Summary'!B14</f>
        <v>29.712165465459154</v>
      </c>
      <c r="E6" s="46">
        <v>4.5</v>
      </c>
      <c r="F6" s="59">
        <v>10</v>
      </c>
      <c r="G6" s="95">
        <f t="shared" ref="G6:G7" si="0">B6+C6+E6</f>
        <v>56.5</v>
      </c>
      <c r="H6" s="31">
        <f>SUM(B6:F6)</f>
        <v>96.212165465459151</v>
      </c>
    </row>
    <row r="7" spans="1:8" x14ac:dyDescent="0.2">
      <c r="A7" s="18" t="str">
        <f>'RFP Responses'!A6</f>
        <v>Turner Construction</v>
      </c>
      <c r="B7" s="104">
        <v>24</v>
      </c>
      <c r="C7" s="41">
        <v>20</v>
      </c>
      <c r="D7" s="135">
        <f>'Cost Summary'!B15</f>
        <v>30</v>
      </c>
      <c r="E7" s="46">
        <v>3.5</v>
      </c>
      <c r="F7" s="59">
        <v>10</v>
      </c>
      <c r="G7" s="95">
        <f t="shared" si="0"/>
        <v>47.5</v>
      </c>
      <c r="H7" s="31">
        <f>SUM(B7:F7)</f>
        <v>87.5</v>
      </c>
    </row>
  </sheetData>
  <mergeCells count="2">
    <mergeCell ref="A1:H1"/>
    <mergeCell ref="A2:H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D5" sqref="D5:D7"/>
    </sheetView>
  </sheetViews>
  <sheetFormatPr defaultRowHeight="15" x14ac:dyDescent="0.2"/>
  <cols>
    <col min="1" max="1" width="41.7109375" style="12" customWidth="1"/>
    <col min="2" max="2" width="6.140625" style="102" customWidth="1"/>
    <col min="3" max="3" width="9.140625" style="102"/>
    <col min="4" max="4" width="9.140625" style="57"/>
    <col min="5" max="5" width="9.140625" style="12"/>
    <col min="6" max="6" width="9.140625" style="57"/>
    <col min="7" max="7" width="17.7109375" style="12" customWidth="1"/>
    <col min="8" max="8" width="17.5703125" style="12" bestFit="1" customWidth="1"/>
    <col min="9" max="256" width="9.140625" style="12"/>
    <col min="257" max="257" width="41.7109375" style="12" customWidth="1"/>
    <col min="258" max="263" width="9.140625" style="12"/>
    <col min="264" max="264" width="17.5703125" style="12" bestFit="1" customWidth="1"/>
    <col min="265" max="512" width="9.140625" style="12"/>
    <col min="513" max="513" width="41.7109375" style="12" customWidth="1"/>
    <col min="514" max="519" width="9.140625" style="12"/>
    <col min="520" max="520" width="17.5703125" style="12" bestFit="1" customWidth="1"/>
    <col min="521" max="768" width="9.140625" style="12"/>
    <col min="769" max="769" width="41.7109375" style="12" customWidth="1"/>
    <col min="770" max="775" width="9.140625" style="12"/>
    <col min="776" max="776" width="17.5703125" style="12" bestFit="1" customWidth="1"/>
    <col min="777" max="1024" width="9.140625" style="12"/>
    <col min="1025" max="1025" width="41.7109375" style="12" customWidth="1"/>
    <col min="1026" max="1031" width="9.140625" style="12"/>
    <col min="1032" max="1032" width="17.5703125" style="12" bestFit="1" customWidth="1"/>
    <col min="1033" max="1280" width="9.140625" style="12"/>
    <col min="1281" max="1281" width="41.7109375" style="12" customWidth="1"/>
    <col min="1282" max="1287" width="9.140625" style="12"/>
    <col min="1288" max="1288" width="17.5703125" style="12" bestFit="1" customWidth="1"/>
    <col min="1289" max="1536" width="9.140625" style="12"/>
    <col min="1537" max="1537" width="41.7109375" style="12" customWidth="1"/>
    <col min="1538" max="1543" width="9.140625" style="12"/>
    <col min="1544" max="1544" width="17.5703125" style="12" bestFit="1" customWidth="1"/>
    <col min="1545" max="1792" width="9.140625" style="12"/>
    <col min="1793" max="1793" width="41.7109375" style="12" customWidth="1"/>
    <col min="1794" max="1799" width="9.140625" style="12"/>
    <col min="1800" max="1800" width="17.5703125" style="12" bestFit="1" customWidth="1"/>
    <col min="1801" max="2048" width="9.140625" style="12"/>
    <col min="2049" max="2049" width="41.7109375" style="12" customWidth="1"/>
    <col min="2050" max="2055" width="9.140625" style="12"/>
    <col min="2056" max="2056" width="17.5703125" style="12" bestFit="1" customWidth="1"/>
    <col min="2057" max="2304" width="9.140625" style="12"/>
    <col min="2305" max="2305" width="41.7109375" style="12" customWidth="1"/>
    <col min="2306" max="2311" width="9.140625" style="12"/>
    <col min="2312" max="2312" width="17.5703125" style="12" bestFit="1" customWidth="1"/>
    <col min="2313" max="2560" width="9.140625" style="12"/>
    <col min="2561" max="2561" width="41.7109375" style="12" customWidth="1"/>
    <col min="2562" max="2567" width="9.140625" style="12"/>
    <col min="2568" max="2568" width="17.5703125" style="12" bestFit="1" customWidth="1"/>
    <col min="2569" max="2816" width="9.140625" style="12"/>
    <col min="2817" max="2817" width="41.7109375" style="12" customWidth="1"/>
    <col min="2818" max="2823" width="9.140625" style="12"/>
    <col min="2824" max="2824" width="17.5703125" style="12" bestFit="1" customWidth="1"/>
    <col min="2825" max="3072" width="9.140625" style="12"/>
    <col min="3073" max="3073" width="41.7109375" style="12" customWidth="1"/>
    <col min="3074" max="3079" width="9.140625" style="12"/>
    <col min="3080" max="3080" width="17.5703125" style="12" bestFit="1" customWidth="1"/>
    <col min="3081" max="3328" width="9.140625" style="12"/>
    <col min="3329" max="3329" width="41.7109375" style="12" customWidth="1"/>
    <col min="3330" max="3335" width="9.140625" style="12"/>
    <col min="3336" max="3336" width="17.5703125" style="12" bestFit="1" customWidth="1"/>
    <col min="3337" max="3584" width="9.140625" style="12"/>
    <col min="3585" max="3585" width="41.7109375" style="12" customWidth="1"/>
    <col min="3586" max="3591" width="9.140625" style="12"/>
    <col min="3592" max="3592" width="17.5703125" style="12" bestFit="1" customWidth="1"/>
    <col min="3593" max="3840" width="9.140625" style="12"/>
    <col min="3841" max="3841" width="41.7109375" style="12" customWidth="1"/>
    <col min="3842" max="3847" width="9.140625" style="12"/>
    <col min="3848" max="3848" width="17.5703125" style="12" bestFit="1" customWidth="1"/>
    <col min="3849" max="4096" width="9.140625" style="12"/>
    <col min="4097" max="4097" width="41.7109375" style="12" customWidth="1"/>
    <col min="4098" max="4103" width="9.140625" style="12"/>
    <col min="4104" max="4104" width="17.5703125" style="12" bestFit="1" customWidth="1"/>
    <col min="4105" max="4352" width="9.140625" style="12"/>
    <col min="4353" max="4353" width="41.7109375" style="12" customWidth="1"/>
    <col min="4354" max="4359" width="9.140625" style="12"/>
    <col min="4360" max="4360" width="17.5703125" style="12" bestFit="1" customWidth="1"/>
    <col min="4361" max="4608" width="9.140625" style="12"/>
    <col min="4609" max="4609" width="41.7109375" style="12" customWidth="1"/>
    <col min="4610" max="4615" width="9.140625" style="12"/>
    <col min="4616" max="4616" width="17.5703125" style="12" bestFit="1" customWidth="1"/>
    <col min="4617" max="4864" width="9.140625" style="12"/>
    <col min="4865" max="4865" width="41.7109375" style="12" customWidth="1"/>
    <col min="4866" max="4871" width="9.140625" style="12"/>
    <col min="4872" max="4872" width="17.5703125" style="12" bestFit="1" customWidth="1"/>
    <col min="4873" max="5120" width="9.140625" style="12"/>
    <col min="5121" max="5121" width="41.7109375" style="12" customWidth="1"/>
    <col min="5122" max="5127" width="9.140625" style="12"/>
    <col min="5128" max="5128" width="17.5703125" style="12" bestFit="1" customWidth="1"/>
    <col min="5129" max="5376" width="9.140625" style="12"/>
    <col min="5377" max="5377" width="41.7109375" style="12" customWidth="1"/>
    <col min="5378" max="5383" width="9.140625" style="12"/>
    <col min="5384" max="5384" width="17.5703125" style="12" bestFit="1" customWidth="1"/>
    <col min="5385" max="5632" width="9.140625" style="12"/>
    <col min="5633" max="5633" width="41.7109375" style="12" customWidth="1"/>
    <col min="5634" max="5639" width="9.140625" style="12"/>
    <col min="5640" max="5640" width="17.5703125" style="12" bestFit="1" customWidth="1"/>
    <col min="5641" max="5888" width="9.140625" style="12"/>
    <col min="5889" max="5889" width="41.7109375" style="12" customWidth="1"/>
    <col min="5890" max="5895" width="9.140625" style="12"/>
    <col min="5896" max="5896" width="17.5703125" style="12" bestFit="1" customWidth="1"/>
    <col min="5897" max="6144" width="9.140625" style="12"/>
    <col min="6145" max="6145" width="41.7109375" style="12" customWidth="1"/>
    <col min="6146" max="6151" width="9.140625" style="12"/>
    <col min="6152" max="6152" width="17.5703125" style="12" bestFit="1" customWidth="1"/>
    <col min="6153" max="6400" width="9.140625" style="12"/>
    <col min="6401" max="6401" width="41.7109375" style="12" customWidth="1"/>
    <col min="6402" max="6407" width="9.140625" style="12"/>
    <col min="6408" max="6408" width="17.5703125" style="12" bestFit="1" customWidth="1"/>
    <col min="6409" max="6656" width="9.140625" style="12"/>
    <col min="6657" max="6657" width="41.7109375" style="12" customWidth="1"/>
    <col min="6658" max="6663" width="9.140625" style="12"/>
    <col min="6664" max="6664" width="17.5703125" style="12" bestFit="1" customWidth="1"/>
    <col min="6665" max="6912" width="9.140625" style="12"/>
    <col min="6913" max="6913" width="41.7109375" style="12" customWidth="1"/>
    <col min="6914" max="6919" width="9.140625" style="12"/>
    <col min="6920" max="6920" width="17.5703125" style="12" bestFit="1" customWidth="1"/>
    <col min="6921" max="7168" width="9.140625" style="12"/>
    <col min="7169" max="7169" width="41.7109375" style="12" customWidth="1"/>
    <col min="7170" max="7175" width="9.140625" style="12"/>
    <col min="7176" max="7176" width="17.5703125" style="12" bestFit="1" customWidth="1"/>
    <col min="7177" max="7424" width="9.140625" style="12"/>
    <col min="7425" max="7425" width="41.7109375" style="12" customWidth="1"/>
    <col min="7426" max="7431" width="9.140625" style="12"/>
    <col min="7432" max="7432" width="17.5703125" style="12" bestFit="1" customWidth="1"/>
    <col min="7433" max="7680" width="9.140625" style="12"/>
    <col min="7681" max="7681" width="41.7109375" style="12" customWidth="1"/>
    <col min="7682" max="7687" width="9.140625" style="12"/>
    <col min="7688" max="7688" width="17.5703125" style="12" bestFit="1" customWidth="1"/>
    <col min="7689" max="7936" width="9.140625" style="12"/>
    <col min="7937" max="7937" width="41.7109375" style="12" customWidth="1"/>
    <col min="7938" max="7943" width="9.140625" style="12"/>
    <col min="7944" max="7944" width="17.5703125" style="12" bestFit="1" customWidth="1"/>
    <col min="7945" max="8192" width="9.140625" style="12"/>
    <col min="8193" max="8193" width="41.7109375" style="12" customWidth="1"/>
    <col min="8194" max="8199" width="9.140625" style="12"/>
    <col min="8200" max="8200" width="17.5703125" style="12" bestFit="1" customWidth="1"/>
    <col min="8201" max="8448" width="9.140625" style="12"/>
    <col min="8449" max="8449" width="41.7109375" style="12" customWidth="1"/>
    <col min="8450" max="8455" width="9.140625" style="12"/>
    <col min="8456" max="8456" width="17.5703125" style="12" bestFit="1" customWidth="1"/>
    <col min="8457" max="8704" width="9.140625" style="12"/>
    <col min="8705" max="8705" width="41.7109375" style="12" customWidth="1"/>
    <col min="8706" max="8711" width="9.140625" style="12"/>
    <col min="8712" max="8712" width="17.5703125" style="12" bestFit="1" customWidth="1"/>
    <col min="8713" max="8960" width="9.140625" style="12"/>
    <col min="8961" max="8961" width="41.7109375" style="12" customWidth="1"/>
    <col min="8962" max="8967" width="9.140625" style="12"/>
    <col min="8968" max="8968" width="17.5703125" style="12" bestFit="1" customWidth="1"/>
    <col min="8969" max="9216" width="9.140625" style="12"/>
    <col min="9217" max="9217" width="41.7109375" style="12" customWidth="1"/>
    <col min="9218" max="9223" width="9.140625" style="12"/>
    <col min="9224" max="9224" width="17.5703125" style="12" bestFit="1" customWidth="1"/>
    <col min="9225" max="9472" width="9.140625" style="12"/>
    <col min="9473" max="9473" width="41.7109375" style="12" customWidth="1"/>
    <col min="9474" max="9479" width="9.140625" style="12"/>
    <col min="9480" max="9480" width="17.5703125" style="12" bestFit="1" customWidth="1"/>
    <col min="9481" max="9728" width="9.140625" style="12"/>
    <col min="9729" max="9729" width="41.7109375" style="12" customWidth="1"/>
    <col min="9730" max="9735" width="9.140625" style="12"/>
    <col min="9736" max="9736" width="17.5703125" style="12" bestFit="1" customWidth="1"/>
    <col min="9737" max="9984" width="9.140625" style="12"/>
    <col min="9985" max="9985" width="41.7109375" style="12" customWidth="1"/>
    <col min="9986" max="9991" width="9.140625" style="12"/>
    <col min="9992" max="9992" width="17.5703125" style="12" bestFit="1" customWidth="1"/>
    <col min="9993" max="10240" width="9.140625" style="12"/>
    <col min="10241" max="10241" width="41.7109375" style="12" customWidth="1"/>
    <col min="10242" max="10247" width="9.140625" style="12"/>
    <col min="10248" max="10248" width="17.5703125" style="12" bestFit="1" customWidth="1"/>
    <col min="10249" max="10496" width="9.140625" style="12"/>
    <col min="10497" max="10497" width="41.7109375" style="12" customWidth="1"/>
    <col min="10498" max="10503" width="9.140625" style="12"/>
    <col min="10504" max="10504" width="17.5703125" style="12" bestFit="1" customWidth="1"/>
    <col min="10505" max="10752" width="9.140625" style="12"/>
    <col min="10753" max="10753" width="41.7109375" style="12" customWidth="1"/>
    <col min="10754" max="10759" width="9.140625" style="12"/>
    <col min="10760" max="10760" width="17.5703125" style="12" bestFit="1" customWidth="1"/>
    <col min="10761" max="11008" width="9.140625" style="12"/>
    <col min="11009" max="11009" width="41.7109375" style="12" customWidth="1"/>
    <col min="11010" max="11015" width="9.140625" style="12"/>
    <col min="11016" max="11016" width="17.5703125" style="12" bestFit="1" customWidth="1"/>
    <col min="11017" max="11264" width="9.140625" style="12"/>
    <col min="11265" max="11265" width="41.7109375" style="12" customWidth="1"/>
    <col min="11266" max="11271" width="9.140625" style="12"/>
    <col min="11272" max="11272" width="17.5703125" style="12" bestFit="1" customWidth="1"/>
    <col min="11273" max="11520" width="9.140625" style="12"/>
    <col min="11521" max="11521" width="41.7109375" style="12" customWidth="1"/>
    <col min="11522" max="11527" width="9.140625" style="12"/>
    <col min="11528" max="11528" width="17.5703125" style="12" bestFit="1" customWidth="1"/>
    <col min="11529" max="11776" width="9.140625" style="12"/>
    <col min="11777" max="11777" width="41.7109375" style="12" customWidth="1"/>
    <col min="11778" max="11783" width="9.140625" style="12"/>
    <col min="11784" max="11784" width="17.5703125" style="12" bestFit="1" customWidth="1"/>
    <col min="11785" max="12032" width="9.140625" style="12"/>
    <col min="12033" max="12033" width="41.7109375" style="12" customWidth="1"/>
    <col min="12034" max="12039" width="9.140625" style="12"/>
    <col min="12040" max="12040" width="17.5703125" style="12" bestFit="1" customWidth="1"/>
    <col min="12041" max="12288" width="9.140625" style="12"/>
    <col min="12289" max="12289" width="41.7109375" style="12" customWidth="1"/>
    <col min="12290" max="12295" width="9.140625" style="12"/>
    <col min="12296" max="12296" width="17.5703125" style="12" bestFit="1" customWidth="1"/>
    <col min="12297" max="12544" width="9.140625" style="12"/>
    <col min="12545" max="12545" width="41.7109375" style="12" customWidth="1"/>
    <col min="12546" max="12551" width="9.140625" style="12"/>
    <col min="12552" max="12552" width="17.5703125" style="12" bestFit="1" customWidth="1"/>
    <col min="12553" max="12800" width="9.140625" style="12"/>
    <col min="12801" max="12801" width="41.7109375" style="12" customWidth="1"/>
    <col min="12802" max="12807" width="9.140625" style="12"/>
    <col min="12808" max="12808" width="17.5703125" style="12" bestFit="1" customWidth="1"/>
    <col min="12809" max="13056" width="9.140625" style="12"/>
    <col min="13057" max="13057" width="41.7109375" style="12" customWidth="1"/>
    <col min="13058" max="13063" width="9.140625" style="12"/>
    <col min="13064" max="13064" width="17.5703125" style="12" bestFit="1" customWidth="1"/>
    <col min="13065" max="13312" width="9.140625" style="12"/>
    <col min="13313" max="13313" width="41.7109375" style="12" customWidth="1"/>
    <col min="13314" max="13319" width="9.140625" style="12"/>
    <col min="13320" max="13320" width="17.5703125" style="12" bestFit="1" customWidth="1"/>
    <col min="13321" max="13568" width="9.140625" style="12"/>
    <col min="13569" max="13569" width="41.7109375" style="12" customWidth="1"/>
    <col min="13570" max="13575" width="9.140625" style="12"/>
    <col min="13576" max="13576" width="17.5703125" style="12" bestFit="1" customWidth="1"/>
    <col min="13577" max="13824" width="9.140625" style="12"/>
    <col min="13825" max="13825" width="41.7109375" style="12" customWidth="1"/>
    <col min="13826" max="13831" width="9.140625" style="12"/>
    <col min="13832" max="13832" width="17.5703125" style="12" bestFit="1" customWidth="1"/>
    <col min="13833" max="14080" width="9.140625" style="12"/>
    <col min="14081" max="14081" width="41.7109375" style="12" customWidth="1"/>
    <col min="14082" max="14087" width="9.140625" style="12"/>
    <col min="14088" max="14088" width="17.5703125" style="12" bestFit="1" customWidth="1"/>
    <col min="14089" max="14336" width="9.140625" style="12"/>
    <col min="14337" max="14337" width="41.7109375" style="12" customWidth="1"/>
    <col min="14338" max="14343" width="9.140625" style="12"/>
    <col min="14344" max="14344" width="17.5703125" style="12" bestFit="1" customWidth="1"/>
    <col min="14345" max="14592" width="9.140625" style="12"/>
    <col min="14593" max="14593" width="41.7109375" style="12" customWidth="1"/>
    <col min="14594" max="14599" width="9.140625" style="12"/>
    <col min="14600" max="14600" width="17.5703125" style="12" bestFit="1" customWidth="1"/>
    <col min="14601" max="14848" width="9.140625" style="12"/>
    <col min="14849" max="14849" width="41.7109375" style="12" customWidth="1"/>
    <col min="14850" max="14855" width="9.140625" style="12"/>
    <col min="14856" max="14856" width="17.5703125" style="12" bestFit="1" customWidth="1"/>
    <col min="14857" max="15104" width="9.140625" style="12"/>
    <col min="15105" max="15105" width="41.7109375" style="12" customWidth="1"/>
    <col min="15106" max="15111" width="9.140625" style="12"/>
    <col min="15112" max="15112" width="17.5703125" style="12" bestFit="1" customWidth="1"/>
    <col min="15113" max="15360" width="9.140625" style="12"/>
    <col min="15361" max="15361" width="41.7109375" style="12" customWidth="1"/>
    <col min="15362" max="15367" width="9.140625" style="12"/>
    <col min="15368" max="15368" width="17.5703125" style="12" bestFit="1" customWidth="1"/>
    <col min="15369" max="15616" width="9.140625" style="12"/>
    <col min="15617" max="15617" width="41.7109375" style="12" customWidth="1"/>
    <col min="15618" max="15623" width="9.140625" style="12"/>
    <col min="15624" max="15624" width="17.5703125" style="12" bestFit="1" customWidth="1"/>
    <col min="15625" max="15872" width="9.140625" style="12"/>
    <col min="15873" max="15873" width="41.7109375" style="12" customWidth="1"/>
    <col min="15874" max="15879" width="9.140625" style="12"/>
    <col min="15880" max="15880" width="17.5703125" style="12" bestFit="1" customWidth="1"/>
    <col min="15881" max="16128" width="9.140625" style="12"/>
    <col min="16129" max="16129" width="41.7109375" style="12" customWidth="1"/>
    <col min="16130" max="16135" width="9.140625" style="12"/>
    <col min="16136" max="16136" width="17.5703125" style="12" bestFit="1" customWidth="1"/>
    <col min="16137" max="16384" width="9.140625" style="12"/>
  </cols>
  <sheetData>
    <row r="1" spans="1:8" ht="15.75" x14ac:dyDescent="0.25">
      <c r="A1" s="136" t="s">
        <v>0</v>
      </c>
      <c r="B1" s="137"/>
      <c r="C1" s="137"/>
      <c r="D1" s="137"/>
      <c r="E1" s="137"/>
      <c r="F1" s="137"/>
      <c r="G1" s="137"/>
      <c r="H1" s="137"/>
    </row>
    <row r="2" spans="1:8" ht="45.75" customHeight="1" x14ac:dyDescent="0.2">
      <c r="A2" s="138" t="str">
        <f>'RFP Responses'!A1</f>
        <v>RFQ730-18098.RFP730-19043 CMAR Core Building Renovations</v>
      </c>
      <c r="B2" s="139"/>
      <c r="C2" s="139"/>
      <c r="D2" s="139"/>
      <c r="E2" s="139"/>
      <c r="F2" s="139"/>
      <c r="G2" s="139"/>
      <c r="H2" s="139"/>
    </row>
    <row r="3" spans="1:8" ht="15.75" thickBot="1" x14ac:dyDescent="0.25">
      <c r="H3" s="13"/>
    </row>
    <row r="4" spans="1:8" s="17" customFormat="1" ht="130.5" customHeight="1" thickTop="1" thickBot="1" x14ac:dyDescent="0.25">
      <c r="A4" s="14" t="s">
        <v>5</v>
      </c>
      <c r="B4" s="103" t="str">
        <f>'1'!B4</f>
        <v>Criterion 1 &amp; 3</v>
      </c>
      <c r="C4" s="103" t="str">
        <f>'1'!C4</f>
        <v>Criterion 2 &amp; 4</v>
      </c>
      <c r="D4" s="105" t="str">
        <f>'1'!D4</f>
        <v>Criterion 5</v>
      </c>
      <c r="E4" s="15" t="str">
        <f>'1'!E4</f>
        <v>Criterion 6</v>
      </c>
      <c r="F4" s="105" t="str">
        <f>'1'!F4</f>
        <v>Criterion 7</v>
      </c>
      <c r="G4" s="16" t="s">
        <v>21</v>
      </c>
      <c r="H4" s="16" t="s">
        <v>6</v>
      </c>
    </row>
    <row r="5" spans="1:8" s="17" customFormat="1" ht="16.5" thickTop="1" x14ac:dyDescent="0.2">
      <c r="A5" s="18" t="str">
        <f>'RFP Responses'!A4</f>
        <v>J.T. Vaughn Construction</v>
      </c>
      <c r="B5" s="106">
        <v>24</v>
      </c>
      <c r="C5" s="106">
        <v>20</v>
      </c>
      <c r="D5" s="135">
        <f>'Cost Summary'!B13</f>
        <v>2.0688715653519916</v>
      </c>
      <c r="E5" s="19">
        <v>4.5</v>
      </c>
      <c r="F5" s="74">
        <v>10</v>
      </c>
      <c r="G5" s="95">
        <f>B5+C5+E5</f>
        <v>48.5</v>
      </c>
      <c r="H5" s="31">
        <f>SUM(B5:F5)</f>
        <v>60.568871565351991</v>
      </c>
    </row>
    <row r="6" spans="1:8" x14ac:dyDescent="0.2">
      <c r="A6" s="18" t="str">
        <f>'RFP Responses'!A5</f>
        <v>Tellepsen</v>
      </c>
      <c r="B6" s="106">
        <v>24</v>
      </c>
      <c r="C6" s="106">
        <v>22.5</v>
      </c>
      <c r="D6" s="135">
        <f>'Cost Summary'!B14</f>
        <v>29.712165465459154</v>
      </c>
      <c r="E6" s="50">
        <v>4.5</v>
      </c>
      <c r="F6" s="75">
        <v>10</v>
      </c>
      <c r="G6" s="95">
        <f t="shared" ref="G6:G7" si="0">B6+C6+E6</f>
        <v>51</v>
      </c>
      <c r="H6" s="31">
        <f>SUM(B6:F6)</f>
        <v>90.712165465459151</v>
      </c>
    </row>
    <row r="7" spans="1:8" x14ac:dyDescent="0.2">
      <c r="A7" s="18" t="str">
        <f>'RFP Responses'!A6</f>
        <v>Turner Construction</v>
      </c>
      <c r="B7" s="106">
        <v>21</v>
      </c>
      <c r="C7" s="106">
        <v>20</v>
      </c>
      <c r="D7" s="135">
        <f>'Cost Summary'!B15</f>
        <v>30</v>
      </c>
      <c r="E7" s="50">
        <v>4</v>
      </c>
      <c r="F7" s="75">
        <v>10</v>
      </c>
      <c r="G7" s="95">
        <f t="shared" si="0"/>
        <v>45</v>
      </c>
      <c r="H7" s="31">
        <f>SUM(B7:F7)</f>
        <v>85</v>
      </c>
    </row>
  </sheetData>
  <mergeCells count="2">
    <mergeCell ref="A1:H1"/>
    <mergeCell ref="A2:H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D5" sqref="D5:D7"/>
    </sheetView>
  </sheetViews>
  <sheetFormatPr defaultRowHeight="15" x14ac:dyDescent="0.2"/>
  <cols>
    <col min="1" max="1" width="41.7109375" style="12" customWidth="1"/>
    <col min="2" max="3" width="9.140625" style="102"/>
    <col min="4" max="4" width="9.140625" style="57"/>
    <col min="5" max="5" width="9.140625" style="12"/>
    <col min="6" max="6" width="9.7109375" style="57" customWidth="1"/>
    <col min="7" max="7" width="14.7109375" style="12" customWidth="1"/>
    <col min="8" max="8" width="17.5703125" style="12" bestFit="1" customWidth="1"/>
    <col min="9" max="256" width="9.140625" style="12"/>
    <col min="257" max="257" width="41.7109375" style="12" customWidth="1"/>
    <col min="258" max="263" width="9.140625" style="12"/>
    <col min="264" max="264" width="17.5703125" style="12" bestFit="1" customWidth="1"/>
    <col min="265" max="512" width="9.140625" style="12"/>
    <col min="513" max="513" width="41.7109375" style="12" customWidth="1"/>
    <col min="514" max="519" width="9.140625" style="12"/>
    <col min="520" max="520" width="17.5703125" style="12" bestFit="1" customWidth="1"/>
    <col min="521" max="768" width="9.140625" style="12"/>
    <col min="769" max="769" width="41.7109375" style="12" customWidth="1"/>
    <col min="770" max="775" width="9.140625" style="12"/>
    <col min="776" max="776" width="17.5703125" style="12" bestFit="1" customWidth="1"/>
    <col min="777" max="1024" width="9.140625" style="12"/>
    <col min="1025" max="1025" width="41.7109375" style="12" customWidth="1"/>
    <col min="1026" max="1031" width="9.140625" style="12"/>
    <col min="1032" max="1032" width="17.5703125" style="12" bestFit="1" customWidth="1"/>
    <col min="1033" max="1280" width="9.140625" style="12"/>
    <col min="1281" max="1281" width="41.7109375" style="12" customWidth="1"/>
    <col min="1282" max="1287" width="9.140625" style="12"/>
    <col min="1288" max="1288" width="17.5703125" style="12" bestFit="1" customWidth="1"/>
    <col min="1289" max="1536" width="9.140625" style="12"/>
    <col min="1537" max="1537" width="41.7109375" style="12" customWidth="1"/>
    <col min="1538" max="1543" width="9.140625" style="12"/>
    <col min="1544" max="1544" width="17.5703125" style="12" bestFit="1" customWidth="1"/>
    <col min="1545" max="1792" width="9.140625" style="12"/>
    <col min="1793" max="1793" width="41.7109375" style="12" customWidth="1"/>
    <col min="1794" max="1799" width="9.140625" style="12"/>
    <col min="1800" max="1800" width="17.5703125" style="12" bestFit="1" customWidth="1"/>
    <col min="1801" max="2048" width="9.140625" style="12"/>
    <col min="2049" max="2049" width="41.7109375" style="12" customWidth="1"/>
    <col min="2050" max="2055" width="9.140625" style="12"/>
    <col min="2056" max="2056" width="17.5703125" style="12" bestFit="1" customWidth="1"/>
    <col min="2057" max="2304" width="9.140625" style="12"/>
    <col min="2305" max="2305" width="41.7109375" style="12" customWidth="1"/>
    <col min="2306" max="2311" width="9.140625" style="12"/>
    <col min="2312" max="2312" width="17.5703125" style="12" bestFit="1" customWidth="1"/>
    <col min="2313" max="2560" width="9.140625" style="12"/>
    <col min="2561" max="2561" width="41.7109375" style="12" customWidth="1"/>
    <col min="2562" max="2567" width="9.140625" style="12"/>
    <col min="2568" max="2568" width="17.5703125" style="12" bestFit="1" customWidth="1"/>
    <col min="2569" max="2816" width="9.140625" style="12"/>
    <col min="2817" max="2817" width="41.7109375" style="12" customWidth="1"/>
    <col min="2818" max="2823" width="9.140625" style="12"/>
    <col min="2824" max="2824" width="17.5703125" style="12" bestFit="1" customWidth="1"/>
    <col min="2825" max="3072" width="9.140625" style="12"/>
    <col min="3073" max="3073" width="41.7109375" style="12" customWidth="1"/>
    <col min="3074" max="3079" width="9.140625" style="12"/>
    <col min="3080" max="3080" width="17.5703125" style="12" bestFit="1" customWidth="1"/>
    <col min="3081" max="3328" width="9.140625" style="12"/>
    <col min="3329" max="3329" width="41.7109375" style="12" customWidth="1"/>
    <col min="3330" max="3335" width="9.140625" style="12"/>
    <col min="3336" max="3336" width="17.5703125" style="12" bestFit="1" customWidth="1"/>
    <col min="3337" max="3584" width="9.140625" style="12"/>
    <col min="3585" max="3585" width="41.7109375" style="12" customWidth="1"/>
    <col min="3586" max="3591" width="9.140625" style="12"/>
    <col min="3592" max="3592" width="17.5703125" style="12" bestFit="1" customWidth="1"/>
    <col min="3593" max="3840" width="9.140625" style="12"/>
    <col min="3841" max="3841" width="41.7109375" style="12" customWidth="1"/>
    <col min="3842" max="3847" width="9.140625" style="12"/>
    <col min="3848" max="3848" width="17.5703125" style="12" bestFit="1" customWidth="1"/>
    <col min="3849" max="4096" width="9.140625" style="12"/>
    <col min="4097" max="4097" width="41.7109375" style="12" customWidth="1"/>
    <col min="4098" max="4103" width="9.140625" style="12"/>
    <col min="4104" max="4104" width="17.5703125" style="12" bestFit="1" customWidth="1"/>
    <col min="4105" max="4352" width="9.140625" style="12"/>
    <col min="4353" max="4353" width="41.7109375" style="12" customWidth="1"/>
    <col min="4354" max="4359" width="9.140625" style="12"/>
    <col min="4360" max="4360" width="17.5703125" style="12" bestFit="1" customWidth="1"/>
    <col min="4361" max="4608" width="9.140625" style="12"/>
    <col min="4609" max="4609" width="41.7109375" style="12" customWidth="1"/>
    <col min="4610" max="4615" width="9.140625" style="12"/>
    <col min="4616" max="4616" width="17.5703125" style="12" bestFit="1" customWidth="1"/>
    <col min="4617" max="4864" width="9.140625" style="12"/>
    <col min="4865" max="4865" width="41.7109375" style="12" customWidth="1"/>
    <col min="4866" max="4871" width="9.140625" style="12"/>
    <col min="4872" max="4872" width="17.5703125" style="12" bestFit="1" customWidth="1"/>
    <col min="4873" max="5120" width="9.140625" style="12"/>
    <col min="5121" max="5121" width="41.7109375" style="12" customWidth="1"/>
    <col min="5122" max="5127" width="9.140625" style="12"/>
    <col min="5128" max="5128" width="17.5703125" style="12" bestFit="1" customWidth="1"/>
    <col min="5129" max="5376" width="9.140625" style="12"/>
    <col min="5377" max="5377" width="41.7109375" style="12" customWidth="1"/>
    <col min="5378" max="5383" width="9.140625" style="12"/>
    <col min="5384" max="5384" width="17.5703125" style="12" bestFit="1" customWidth="1"/>
    <col min="5385" max="5632" width="9.140625" style="12"/>
    <col min="5633" max="5633" width="41.7109375" style="12" customWidth="1"/>
    <col min="5634" max="5639" width="9.140625" style="12"/>
    <col min="5640" max="5640" width="17.5703125" style="12" bestFit="1" customWidth="1"/>
    <col min="5641" max="5888" width="9.140625" style="12"/>
    <col min="5889" max="5889" width="41.7109375" style="12" customWidth="1"/>
    <col min="5890" max="5895" width="9.140625" style="12"/>
    <col min="5896" max="5896" width="17.5703125" style="12" bestFit="1" customWidth="1"/>
    <col min="5897" max="6144" width="9.140625" style="12"/>
    <col min="6145" max="6145" width="41.7109375" style="12" customWidth="1"/>
    <col min="6146" max="6151" width="9.140625" style="12"/>
    <col min="6152" max="6152" width="17.5703125" style="12" bestFit="1" customWidth="1"/>
    <col min="6153" max="6400" width="9.140625" style="12"/>
    <col min="6401" max="6401" width="41.7109375" style="12" customWidth="1"/>
    <col min="6402" max="6407" width="9.140625" style="12"/>
    <col min="6408" max="6408" width="17.5703125" style="12" bestFit="1" customWidth="1"/>
    <col min="6409" max="6656" width="9.140625" style="12"/>
    <col min="6657" max="6657" width="41.7109375" style="12" customWidth="1"/>
    <col min="6658" max="6663" width="9.140625" style="12"/>
    <col min="6664" max="6664" width="17.5703125" style="12" bestFit="1" customWidth="1"/>
    <col min="6665" max="6912" width="9.140625" style="12"/>
    <col min="6913" max="6913" width="41.7109375" style="12" customWidth="1"/>
    <col min="6914" max="6919" width="9.140625" style="12"/>
    <col min="6920" max="6920" width="17.5703125" style="12" bestFit="1" customWidth="1"/>
    <col min="6921" max="7168" width="9.140625" style="12"/>
    <col min="7169" max="7169" width="41.7109375" style="12" customWidth="1"/>
    <col min="7170" max="7175" width="9.140625" style="12"/>
    <col min="7176" max="7176" width="17.5703125" style="12" bestFit="1" customWidth="1"/>
    <col min="7177" max="7424" width="9.140625" style="12"/>
    <col min="7425" max="7425" width="41.7109375" style="12" customWidth="1"/>
    <col min="7426" max="7431" width="9.140625" style="12"/>
    <col min="7432" max="7432" width="17.5703125" style="12" bestFit="1" customWidth="1"/>
    <col min="7433" max="7680" width="9.140625" style="12"/>
    <col min="7681" max="7681" width="41.7109375" style="12" customWidth="1"/>
    <col min="7682" max="7687" width="9.140625" style="12"/>
    <col min="7688" max="7688" width="17.5703125" style="12" bestFit="1" customWidth="1"/>
    <col min="7689" max="7936" width="9.140625" style="12"/>
    <col min="7937" max="7937" width="41.7109375" style="12" customWidth="1"/>
    <col min="7938" max="7943" width="9.140625" style="12"/>
    <col min="7944" max="7944" width="17.5703125" style="12" bestFit="1" customWidth="1"/>
    <col min="7945" max="8192" width="9.140625" style="12"/>
    <col min="8193" max="8193" width="41.7109375" style="12" customWidth="1"/>
    <col min="8194" max="8199" width="9.140625" style="12"/>
    <col min="8200" max="8200" width="17.5703125" style="12" bestFit="1" customWidth="1"/>
    <col min="8201" max="8448" width="9.140625" style="12"/>
    <col min="8449" max="8449" width="41.7109375" style="12" customWidth="1"/>
    <col min="8450" max="8455" width="9.140625" style="12"/>
    <col min="8456" max="8456" width="17.5703125" style="12" bestFit="1" customWidth="1"/>
    <col min="8457" max="8704" width="9.140625" style="12"/>
    <col min="8705" max="8705" width="41.7109375" style="12" customWidth="1"/>
    <col min="8706" max="8711" width="9.140625" style="12"/>
    <col min="8712" max="8712" width="17.5703125" style="12" bestFit="1" customWidth="1"/>
    <col min="8713" max="8960" width="9.140625" style="12"/>
    <col min="8961" max="8961" width="41.7109375" style="12" customWidth="1"/>
    <col min="8962" max="8967" width="9.140625" style="12"/>
    <col min="8968" max="8968" width="17.5703125" style="12" bestFit="1" customWidth="1"/>
    <col min="8969" max="9216" width="9.140625" style="12"/>
    <col min="9217" max="9217" width="41.7109375" style="12" customWidth="1"/>
    <col min="9218" max="9223" width="9.140625" style="12"/>
    <col min="9224" max="9224" width="17.5703125" style="12" bestFit="1" customWidth="1"/>
    <col min="9225" max="9472" width="9.140625" style="12"/>
    <col min="9473" max="9473" width="41.7109375" style="12" customWidth="1"/>
    <col min="9474" max="9479" width="9.140625" style="12"/>
    <col min="9480" max="9480" width="17.5703125" style="12" bestFit="1" customWidth="1"/>
    <col min="9481" max="9728" width="9.140625" style="12"/>
    <col min="9729" max="9729" width="41.7109375" style="12" customWidth="1"/>
    <col min="9730" max="9735" width="9.140625" style="12"/>
    <col min="9736" max="9736" width="17.5703125" style="12" bestFit="1" customWidth="1"/>
    <col min="9737" max="9984" width="9.140625" style="12"/>
    <col min="9985" max="9985" width="41.7109375" style="12" customWidth="1"/>
    <col min="9986" max="9991" width="9.140625" style="12"/>
    <col min="9992" max="9992" width="17.5703125" style="12" bestFit="1" customWidth="1"/>
    <col min="9993" max="10240" width="9.140625" style="12"/>
    <col min="10241" max="10241" width="41.7109375" style="12" customWidth="1"/>
    <col min="10242" max="10247" width="9.140625" style="12"/>
    <col min="10248" max="10248" width="17.5703125" style="12" bestFit="1" customWidth="1"/>
    <col min="10249" max="10496" width="9.140625" style="12"/>
    <col min="10497" max="10497" width="41.7109375" style="12" customWidth="1"/>
    <col min="10498" max="10503" width="9.140625" style="12"/>
    <col min="10504" max="10504" width="17.5703125" style="12" bestFit="1" customWidth="1"/>
    <col min="10505" max="10752" width="9.140625" style="12"/>
    <col min="10753" max="10753" width="41.7109375" style="12" customWidth="1"/>
    <col min="10754" max="10759" width="9.140625" style="12"/>
    <col min="10760" max="10760" width="17.5703125" style="12" bestFit="1" customWidth="1"/>
    <col min="10761" max="11008" width="9.140625" style="12"/>
    <col min="11009" max="11009" width="41.7109375" style="12" customWidth="1"/>
    <col min="11010" max="11015" width="9.140625" style="12"/>
    <col min="11016" max="11016" width="17.5703125" style="12" bestFit="1" customWidth="1"/>
    <col min="11017" max="11264" width="9.140625" style="12"/>
    <col min="11265" max="11265" width="41.7109375" style="12" customWidth="1"/>
    <col min="11266" max="11271" width="9.140625" style="12"/>
    <col min="11272" max="11272" width="17.5703125" style="12" bestFit="1" customWidth="1"/>
    <col min="11273" max="11520" width="9.140625" style="12"/>
    <col min="11521" max="11521" width="41.7109375" style="12" customWidth="1"/>
    <col min="11522" max="11527" width="9.140625" style="12"/>
    <col min="11528" max="11528" width="17.5703125" style="12" bestFit="1" customWidth="1"/>
    <col min="11529" max="11776" width="9.140625" style="12"/>
    <col min="11777" max="11777" width="41.7109375" style="12" customWidth="1"/>
    <col min="11778" max="11783" width="9.140625" style="12"/>
    <col min="11784" max="11784" width="17.5703125" style="12" bestFit="1" customWidth="1"/>
    <col min="11785" max="12032" width="9.140625" style="12"/>
    <col min="12033" max="12033" width="41.7109375" style="12" customWidth="1"/>
    <col min="12034" max="12039" width="9.140625" style="12"/>
    <col min="12040" max="12040" width="17.5703125" style="12" bestFit="1" customWidth="1"/>
    <col min="12041" max="12288" width="9.140625" style="12"/>
    <col min="12289" max="12289" width="41.7109375" style="12" customWidth="1"/>
    <col min="12290" max="12295" width="9.140625" style="12"/>
    <col min="12296" max="12296" width="17.5703125" style="12" bestFit="1" customWidth="1"/>
    <col min="12297" max="12544" width="9.140625" style="12"/>
    <col min="12545" max="12545" width="41.7109375" style="12" customWidth="1"/>
    <col min="12546" max="12551" width="9.140625" style="12"/>
    <col min="12552" max="12552" width="17.5703125" style="12" bestFit="1" customWidth="1"/>
    <col min="12553" max="12800" width="9.140625" style="12"/>
    <col min="12801" max="12801" width="41.7109375" style="12" customWidth="1"/>
    <col min="12802" max="12807" width="9.140625" style="12"/>
    <col min="12808" max="12808" width="17.5703125" style="12" bestFit="1" customWidth="1"/>
    <col min="12809" max="13056" width="9.140625" style="12"/>
    <col min="13057" max="13057" width="41.7109375" style="12" customWidth="1"/>
    <col min="13058" max="13063" width="9.140625" style="12"/>
    <col min="13064" max="13064" width="17.5703125" style="12" bestFit="1" customWidth="1"/>
    <col min="13065" max="13312" width="9.140625" style="12"/>
    <col min="13313" max="13313" width="41.7109375" style="12" customWidth="1"/>
    <col min="13314" max="13319" width="9.140625" style="12"/>
    <col min="13320" max="13320" width="17.5703125" style="12" bestFit="1" customWidth="1"/>
    <col min="13321" max="13568" width="9.140625" style="12"/>
    <col min="13569" max="13569" width="41.7109375" style="12" customWidth="1"/>
    <col min="13570" max="13575" width="9.140625" style="12"/>
    <col min="13576" max="13576" width="17.5703125" style="12" bestFit="1" customWidth="1"/>
    <col min="13577" max="13824" width="9.140625" style="12"/>
    <col min="13825" max="13825" width="41.7109375" style="12" customWidth="1"/>
    <col min="13826" max="13831" width="9.140625" style="12"/>
    <col min="13832" max="13832" width="17.5703125" style="12" bestFit="1" customWidth="1"/>
    <col min="13833" max="14080" width="9.140625" style="12"/>
    <col min="14081" max="14081" width="41.7109375" style="12" customWidth="1"/>
    <col min="14082" max="14087" width="9.140625" style="12"/>
    <col min="14088" max="14088" width="17.5703125" style="12" bestFit="1" customWidth="1"/>
    <col min="14089" max="14336" width="9.140625" style="12"/>
    <col min="14337" max="14337" width="41.7109375" style="12" customWidth="1"/>
    <col min="14338" max="14343" width="9.140625" style="12"/>
    <col min="14344" max="14344" width="17.5703125" style="12" bestFit="1" customWidth="1"/>
    <col min="14345" max="14592" width="9.140625" style="12"/>
    <col min="14593" max="14593" width="41.7109375" style="12" customWidth="1"/>
    <col min="14594" max="14599" width="9.140625" style="12"/>
    <col min="14600" max="14600" width="17.5703125" style="12" bestFit="1" customWidth="1"/>
    <col min="14601" max="14848" width="9.140625" style="12"/>
    <col min="14849" max="14849" width="41.7109375" style="12" customWidth="1"/>
    <col min="14850" max="14855" width="9.140625" style="12"/>
    <col min="14856" max="14856" width="17.5703125" style="12" bestFit="1" customWidth="1"/>
    <col min="14857" max="15104" width="9.140625" style="12"/>
    <col min="15105" max="15105" width="41.7109375" style="12" customWidth="1"/>
    <col min="15106" max="15111" width="9.140625" style="12"/>
    <col min="15112" max="15112" width="17.5703125" style="12" bestFit="1" customWidth="1"/>
    <col min="15113" max="15360" width="9.140625" style="12"/>
    <col min="15361" max="15361" width="41.7109375" style="12" customWidth="1"/>
    <col min="15362" max="15367" width="9.140625" style="12"/>
    <col min="15368" max="15368" width="17.5703125" style="12" bestFit="1" customWidth="1"/>
    <col min="15369" max="15616" width="9.140625" style="12"/>
    <col min="15617" max="15617" width="41.7109375" style="12" customWidth="1"/>
    <col min="15618" max="15623" width="9.140625" style="12"/>
    <col min="15624" max="15624" width="17.5703125" style="12" bestFit="1" customWidth="1"/>
    <col min="15625" max="15872" width="9.140625" style="12"/>
    <col min="15873" max="15873" width="41.7109375" style="12" customWidth="1"/>
    <col min="15874" max="15879" width="9.140625" style="12"/>
    <col min="15880" max="15880" width="17.5703125" style="12" bestFit="1" customWidth="1"/>
    <col min="15881" max="16128" width="9.140625" style="12"/>
    <col min="16129" max="16129" width="41.7109375" style="12" customWidth="1"/>
    <col min="16130" max="16135" width="9.140625" style="12"/>
    <col min="16136" max="16136" width="17.5703125" style="12" bestFit="1" customWidth="1"/>
    <col min="16137" max="16384" width="9.140625" style="12"/>
  </cols>
  <sheetData>
    <row r="1" spans="1:8" ht="15.75" x14ac:dyDescent="0.25">
      <c r="A1" s="136" t="s">
        <v>0</v>
      </c>
      <c r="B1" s="137"/>
      <c r="C1" s="137"/>
      <c r="D1" s="137"/>
      <c r="E1" s="137"/>
      <c r="F1" s="137"/>
      <c r="G1" s="137"/>
      <c r="H1" s="137"/>
    </row>
    <row r="2" spans="1:8" ht="45.75" customHeight="1" x14ac:dyDescent="0.2">
      <c r="A2" s="138" t="str">
        <f>'RFP Responses'!A1</f>
        <v>RFQ730-18098.RFP730-19043 CMAR Core Building Renovations</v>
      </c>
      <c r="B2" s="139"/>
      <c r="C2" s="139"/>
      <c r="D2" s="139"/>
      <c r="E2" s="139"/>
      <c r="F2" s="139"/>
      <c r="G2" s="139"/>
      <c r="H2" s="139"/>
    </row>
    <row r="3" spans="1:8" ht="15.75" thickBot="1" x14ac:dyDescent="0.25">
      <c r="H3" s="13"/>
    </row>
    <row r="4" spans="1:8" s="17" customFormat="1" ht="130.5" customHeight="1" thickTop="1" thickBot="1" x14ac:dyDescent="0.25">
      <c r="A4" s="14" t="s">
        <v>5</v>
      </c>
      <c r="B4" s="103" t="str">
        <f>'1'!B4</f>
        <v>Criterion 1 &amp; 3</v>
      </c>
      <c r="C4" s="103" t="str">
        <f>'1'!C4</f>
        <v>Criterion 2 &amp; 4</v>
      </c>
      <c r="D4" s="105" t="str">
        <f>'1'!D4</f>
        <v>Criterion 5</v>
      </c>
      <c r="E4" s="15" t="str">
        <f>'1'!E4</f>
        <v>Criterion 6</v>
      </c>
      <c r="F4" s="105" t="str">
        <f>'1'!F4</f>
        <v>Criterion 7</v>
      </c>
      <c r="G4" s="16" t="s">
        <v>21</v>
      </c>
      <c r="H4" s="16" t="s">
        <v>6</v>
      </c>
    </row>
    <row r="5" spans="1:8" s="17" customFormat="1" ht="16.5" thickTop="1" x14ac:dyDescent="0.2">
      <c r="A5" s="18" t="str">
        <f>'RFP Responses'!A4</f>
        <v>J.T. Vaughn Construction</v>
      </c>
      <c r="B5" s="119">
        <v>21</v>
      </c>
      <c r="C5" s="106">
        <v>17.5</v>
      </c>
      <c r="D5" s="135">
        <f>'Cost Summary'!B13</f>
        <v>2.0688715653519916</v>
      </c>
      <c r="E5" s="121">
        <v>3.5</v>
      </c>
      <c r="F5" s="122">
        <v>10</v>
      </c>
      <c r="G5" s="95">
        <f>B5+C5+E5</f>
        <v>42</v>
      </c>
      <c r="H5" s="31">
        <f>SUM(B5:F5)</f>
        <v>54.068871565351991</v>
      </c>
    </row>
    <row r="6" spans="1:8" x14ac:dyDescent="0.2">
      <c r="A6" s="18" t="str">
        <f>'RFP Responses'!A5</f>
        <v>Tellepsen</v>
      </c>
      <c r="B6" s="120">
        <v>21</v>
      </c>
      <c r="C6" s="106">
        <v>20</v>
      </c>
      <c r="D6" s="135">
        <f>'Cost Summary'!B14</f>
        <v>29.712165465459154</v>
      </c>
      <c r="E6" s="123">
        <v>3.5</v>
      </c>
      <c r="F6" s="122">
        <v>10</v>
      </c>
      <c r="G6" s="95">
        <f t="shared" ref="G6:G7" si="0">B6+C6+E6</f>
        <v>44.5</v>
      </c>
      <c r="H6" s="31">
        <f>SUM(B6:F6)</f>
        <v>84.212165465459151</v>
      </c>
    </row>
    <row r="7" spans="1:8" x14ac:dyDescent="0.2">
      <c r="A7" s="18" t="str">
        <f>'RFP Responses'!A6</f>
        <v>Turner Construction</v>
      </c>
      <c r="B7" s="120">
        <v>21</v>
      </c>
      <c r="C7" s="106">
        <v>15</v>
      </c>
      <c r="D7" s="135">
        <f>'Cost Summary'!B15</f>
        <v>30</v>
      </c>
      <c r="E7" s="123">
        <v>3</v>
      </c>
      <c r="F7" s="122">
        <v>10</v>
      </c>
      <c r="G7" s="95">
        <f t="shared" si="0"/>
        <v>39</v>
      </c>
      <c r="H7" s="31">
        <f>SUM(B7:F7)</f>
        <v>79</v>
      </c>
    </row>
  </sheetData>
  <mergeCells count="2">
    <mergeCell ref="A1:H1"/>
    <mergeCell ref="A2:H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D5" sqref="D5:D7"/>
    </sheetView>
  </sheetViews>
  <sheetFormatPr defaultRowHeight="15" x14ac:dyDescent="0.2"/>
  <cols>
    <col min="1" max="1" width="41.7109375" style="12" customWidth="1"/>
    <col min="2" max="3" width="9.140625" style="102"/>
    <col min="4" max="4" width="9.140625" style="57"/>
    <col min="5" max="5" width="9.140625" style="12"/>
    <col min="6" max="6" width="9.140625" style="57"/>
    <col min="7" max="7" width="11.28515625" style="12" customWidth="1"/>
    <col min="8" max="8" width="10.7109375" style="12" customWidth="1"/>
    <col min="9" max="256" width="9.140625" style="12"/>
    <col min="257" max="257" width="41.7109375" style="12" customWidth="1"/>
    <col min="258" max="263" width="9.140625" style="12"/>
    <col min="264" max="264" width="17.5703125" style="12" bestFit="1" customWidth="1"/>
    <col min="265" max="512" width="9.140625" style="12"/>
    <col min="513" max="513" width="41.7109375" style="12" customWidth="1"/>
    <col min="514" max="519" width="9.140625" style="12"/>
    <col min="520" max="520" width="17.5703125" style="12" bestFit="1" customWidth="1"/>
    <col min="521" max="768" width="9.140625" style="12"/>
    <col min="769" max="769" width="41.7109375" style="12" customWidth="1"/>
    <col min="770" max="775" width="9.140625" style="12"/>
    <col min="776" max="776" width="17.5703125" style="12" bestFit="1" customWidth="1"/>
    <col min="777" max="1024" width="9.140625" style="12"/>
    <col min="1025" max="1025" width="41.7109375" style="12" customWidth="1"/>
    <col min="1026" max="1031" width="9.140625" style="12"/>
    <col min="1032" max="1032" width="17.5703125" style="12" bestFit="1" customWidth="1"/>
    <col min="1033" max="1280" width="9.140625" style="12"/>
    <col min="1281" max="1281" width="41.7109375" style="12" customWidth="1"/>
    <col min="1282" max="1287" width="9.140625" style="12"/>
    <col min="1288" max="1288" width="17.5703125" style="12" bestFit="1" customWidth="1"/>
    <col min="1289" max="1536" width="9.140625" style="12"/>
    <col min="1537" max="1537" width="41.7109375" style="12" customWidth="1"/>
    <col min="1538" max="1543" width="9.140625" style="12"/>
    <col min="1544" max="1544" width="17.5703125" style="12" bestFit="1" customWidth="1"/>
    <col min="1545" max="1792" width="9.140625" style="12"/>
    <col min="1793" max="1793" width="41.7109375" style="12" customWidth="1"/>
    <col min="1794" max="1799" width="9.140625" style="12"/>
    <col min="1800" max="1800" width="17.5703125" style="12" bestFit="1" customWidth="1"/>
    <col min="1801" max="2048" width="9.140625" style="12"/>
    <col min="2049" max="2049" width="41.7109375" style="12" customWidth="1"/>
    <col min="2050" max="2055" width="9.140625" style="12"/>
    <col min="2056" max="2056" width="17.5703125" style="12" bestFit="1" customWidth="1"/>
    <col min="2057" max="2304" width="9.140625" style="12"/>
    <col min="2305" max="2305" width="41.7109375" style="12" customWidth="1"/>
    <col min="2306" max="2311" width="9.140625" style="12"/>
    <col min="2312" max="2312" width="17.5703125" style="12" bestFit="1" customWidth="1"/>
    <col min="2313" max="2560" width="9.140625" style="12"/>
    <col min="2561" max="2561" width="41.7109375" style="12" customWidth="1"/>
    <col min="2562" max="2567" width="9.140625" style="12"/>
    <col min="2568" max="2568" width="17.5703125" style="12" bestFit="1" customWidth="1"/>
    <col min="2569" max="2816" width="9.140625" style="12"/>
    <col min="2817" max="2817" width="41.7109375" style="12" customWidth="1"/>
    <col min="2818" max="2823" width="9.140625" style="12"/>
    <col min="2824" max="2824" width="17.5703125" style="12" bestFit="1" customWidth="1"/>
    <col min="2825" max="3072" width="9.140625" style="12"/>
    <col min="3073" max="3073" width="41.7109375" style="12" customWidth="1"/>
    <col min="3074" max="3079" width="9.140625" style="12"/>
    <col min="3080" max="3080" width="17.5703125" style="12" bestFit="1" customWidth="1"/>
    <col min="3081" max="3328" width="9.140625" style="12"/>
    <col min="3329" max="3329" width="41.7109375" style="12" customWidth="1"/>
    <col min="3330" max="3335" width="9.140625" style="12"/>
    <col min="3336" max="3336" width="17.5703125" style="12" bestFit="1" customWidth="1"/>
    <col min="3337" max="3584" width="9.140625" style="12"/>
    <col min="3585" max="3585" width="41.7109375" style="12" customWidth="1"/>
    <col min="3586" max="3591" width="9.140625" style="12"/>
    <col min="3592" max="3592" width="17.5703125" style="12" bestFit="1" customWidth="1"/>
    <col min="3593" max="3840" width="9.140625" style="12"/>
    <col min="3841" max="3841" width="41.7109375" style="12" customWidth="1"/>
    <col min="3842" max="3847" width="9.140625" style="12"/>
    <col min="3848" max="3848" width="17.5703125" style="12" bestFit="1" customWidth="1"/>
    <col min="3849" max="4096" width="9.140625" style="12"/>
    <col min="4097" max="4097" width="41.7109375" style="12" customWidth="1"/>
    <col min="4098" max="4103" width="9.140625" style="12"/>
    <col min="4104" max="4104" width="17.5703125" style="12" bestFit="1" customWidth="1"/>
    <col min="4105" max="4352" width="9.140625" style="12"/>
    <col min="4353" max="4353" width="41.7109375" style="12" customWidth="1"/>
    <col min="4354" max="4359" width="9.140625" style="12"/>
    <col min="4360" max="4360" width="17.5703125" style="12" bestFit="1" customWidth="1"/>
    <col min="4361" max="4608" width="9.140625" style="12"/>
    <col min="4609" max="4609" width="41.7109375" style="12" customWidth="1"/>
    <col min="4610" max="4615" width="9.140625" style="12"/>
    <col min="4616" max="4616" width="17.5703125" style="12" bestFit="1" customWidth="1"/>
    <col min="4617" max="4864" width="9.140625" style="12"/>
    <col min="4865" max="4865" width="41.7109375" style="12" customWidth="1"/>
    <col min="4866" max="4871" width="9.140625" style="12"/>
    <col min="4872" max="4872" width="17.5703125" style="12" bestFit="1" customWidth="1"/>
    <col min="4873" max="5120" width="9.140625" style="12"/>
    <col min="5121" max="5121" width="41.7109375" style="12" customWidth="1"/>
    <col min="5122" max="5127" width="9.140625" style="12"/>
    <col min="5128" max="5128" width="17.5703125" style="12" bestFit="1" customWidth="1"/>
    <col min="5129" max="5376" width="9.140625" style="12"/>
    <col min="5377" max="5377" width="41.7109375" style="12" customWidth="1"/>
    <col min="5378" max="5383" width="9.140625" style="12"/>
    <col min="5384" max="5384" width="17.5703125" style="12" bestFit="1" customWidth="1"/>
    <col min="5385" max="5632" width="9.140625" style="12"/>
    <col min="5633" max="5633" width="41.7109375" style="12" customWidth="1"/>
    <col min="5634" max="5639" width="9.140625" style="12"/>
    <col min="5640" max="5640" width="17.5703125" style="12" bestFit="1" customWidth="1"/>
    <col min="5641" max="5888" width="9.140625" style="12"/>
    <col min="5889" max="5889" width="41.7109375" style="12" customWidth="1"/>
    <col min="5890" max="5895" width="9.140625" style="12"/>
    <col min="5896" max="5896" width="17.5703125" style="12" bestFit="1" customWidth="1"/>
    <col min="5897" max="6144" width="9.140625" style="12"/>
    <col min="6145" max="6145" width="41.7109375" style="12" customWidth="1"/>
    <col min="6146" max="6151" width="9.140625" style="12"/>
    <col min="6152" max="6152" width="17.5703125" style="12" bestFit="1" customWidth="1"/>
    <col min="6153" max="6400" width="9.140625" style="12"/>
    <col min="6401" max="6401" width="41.7109375" style="12" customWidth="1"/>
    <col min="6402" max="6407" width="9.140625" style="12"/>
    <col min="6408" max="6408" width="17.5703125" style="12" bestFit="1" customWidth="1"/>
    <col min="6409" max="6656" width="9.140625" style="12"/>
    <col min="6657" max="6657" width="41.7109375" style="12" customWidth="1"/>
    <col min="6658" max="6663" width="9.140625" style="12"/>
    <col min="6664" max="6664" width="17.5703125" style="12" bestFit="1" customWidth="1"/>
    <col min="6665" max="6912" width="9.140625" style="12"/>
    <col min="6913" max="6913" width="41.7109375" style="12" customWidth="1"/>
    <col min="6914" max="6919" width="9.140625" style="12"/>
    <col min="6920" max="6920" width="17.5703125" style="12" bestFit="1" customWidth="1"/>
    <col min="6921" max="7168" width="9.140625" style="12"/>
    <col min="7169" max="7169" width="41.7109375" style="12" customWidth="1"/>
    <col min="7170" max="7175" width="9.140625" style="12"/>
    <col min="7176" max="7176" width="17.5703125" style="12" bestFit="1" customWidth="1"/>
    <col min="7177" max="7424" width="9.140625" style="12"/>
    <col min="7425" max="7425" width="41.7109375" style="12" customWidth="1"/>
    <col min="7426" max="7431" width="9.140625" style="12"/>
    <col min="7432" max="7432" width="17.5703125" style="12" bestFit="1" customWidth="1"/>
    <col min="7433" max="7680" width="9.140625" style="12"/>
    <col min="7681" max="7681" width="41.7109375" style="12" customWidth="1"/>
    <col min="7682" max="7687" width="9.140625" style="12"/>
    <col min="7688" max="7688" width="17.5703125" style="12" bestFit="1" customWidth="1"/>
    <col min="7689" max="7936" width="9.140625" style="12"/>
    <col min="7937" max="7937" width="41.7109375" style="12" customWidth="1"/>
    <col min="7938" max="7943" width="9.140625" style="12"/>
    <col min="7944" max="7944" width="17.5703125" style="12" bestFit="1" customWidth="1"/>
    <col min="7945" max="8192" width="9.140625" style="12"/>
    <col min="8193" max="8193" width="41.7109375" style="12" customWidth="1"/>
    <col min="8194" max="8199" width="9.140625" style="12"/>
    <col min="8200" max="8200" width="17.5703125" style="12" bestFit="1" customWidth="1"/>
    <col min="8201" max="8448" width="9.140625" style="12"/>
    <col min="8449" max="8449" width="41.7109375" style="12" customWidth="1"/>
    <col min="8450" max="8455" width="9.140625" style="12"/>
    <col min="8456" max="8456" width="17.5703125" style="12" bestFit="1" customWidth="1"/>
    <col min="8457" max="8704" width="9.140625" style="12"/>
    <col min="8705" max="8705" width="41.7109375" style="12" customWidth="1"/>
    <col min="8706" max="8711" width="9.140625" style="12"/>
    <col min="8712" max="8712" width="17.5703125" style="12" bestFit="1" customWidth="1"/>
    <col min="8713" max="8960" width="9.140625" style="12"/>
    <col min="8961" max="8961" width="41.7109375" style="12" customWidth="1"/>
    <col min="8962" max="8967" width="9.140625" style="12"/>
    <col min="8968" max="8968" width="17.5703125" style="12" bestFit="1" customWidth="1"/>
    <col min="8969" max="9216" width="9.140625" style="12"/>
    <col min="9217" max="9217" width="41.7109375" style="12" customWidth="1"/>
    <col min="9218" max="9223" width="9.140625" style="12"/>
    <col min="9224" max="9224" width="17.5703125" style="12" bestFit="1" customWidth="1"/>
    <col min="9225" max="9472" width="9.140625" style="12"/>
    <col min="9473" max="9473" width="41.7109375" style="12" customWidth="1"/>
    <col min="9474" max="9479" width="9.140625" style="12"/>
    <col min="9480" max="9480" width="17.5703125" style="12" bestFit="1" customWidth="1"/>
    <col min="9481" max="9728" width="9.140625" style="12"/>
    <col min="9729" max="9729" width="41.7109375" style="12" customWidth="1"/>
    <col min="9730" max="9735" width="9.140625" style="12"/>
    <col min="9736" max="9736" width="17.5703125" style="12" bestFit="1" customWidth="1"/>
    <col min="9737" max="9984" width="9.140625" style="12"/>
    <col min="9985" max="9985" width="41.7109375" style="12" customWidth="1"/>
    <col min="9986" max="9991" width="9.140625" style="12"/>
    <col min="9992" max="9992" width="17.5703125" style="12" bestFit="1" customWidth="1"/>
    <col min="9993" max="10240" width="9.140625" style="12"/>
    <col min="10241" max="10241" width="41.7109375" style="12" customWidth="1"/>
    <col min="10242" max="10247" width="9.140625" style="12"/>
    <col min="10248" max="10248" width="17.5703125" style="12" bestFit="1" customWidth="1"/>
    <col min="10249" max="10496" width="9.140625" style="12"/>
    <col min="10497" max="10497" width="41.7109375" style="12" customWidth="1"/>
    <col min="10498" max="10503" width="9.140625" style="12"/>
    <col min="10504" max="10504" width="17.5703125" style="12" bestFit="1" customWidth="1"/>
    <col min="10505" max="10752" width="9.140625" style="12"/>
    <col min="10753" max="10753" width="41.7109375" style="12" customWidth="1"/>
    <col min="10754" max="10759" width="9.140625" style="12"/>
    <col min="10760" max="10760" width="17.5703125" style="12" bestFit="1" customWidth="1"/>
    <col min="10761" max="11008" width="9.140625" style="12"/>
    <col min="11009" max="11009" width="41.7109375" style="12" customWidth="1"/>
    <col min="11010" max="11015" width="9.140625" style="12"/>
    <col min="11016" max="11016" width="17.5703125" style="12" bestFit="1" customWidth="1"/>
    <col min="11017" max="11264" width="9.140625" style="12"/>
    <col min="11265" max="11265" width="41.7109375" style="12" customWidth="1"/>
    <col min="11266" max="11271" width="9.140625" style="12"/>
    <col min="11272" max="11272" width="17.5703125" style="12" bestFit="1" customWidth="1"/>
    <col min="11273" max="11520" width="9.140625" style="12"/>
    <col min="11521" max="11521" width="41.7109375" style="12" customWidth="1"/>
    <col min="11522" max="11527" width="9.140625" style="12"/>
    <col min="11528" max="11528" width="17.5703125" style="12" bestFit="1" customWidth="1"/>
    <col min="11529" max="11776" width="9.140625" style="12"/>
    <col min="11777" max="11777" width="41.7109375" style="12" customWidth="1"/>
    <col min="11778" max="11783" width="9.140625" style="12"/>
    <col min="11784" max="11784" width="17.5703125" style="12" bestFit="1" customWidth="1"/>
    <col min="11785" max="12032" width="9.140625" style="12"/>
    <col min="12033" max="12033" width="41.7109375" style="12" customWidth="1"/>
    <col min="12034" max="12039" width="9.140625" style="12"/>
    <col min="12040" max="12040" width="17.5703125" style="12" bestFit="1" customWidth="1"/>
    <col min="12041" max="12288" width="9.140625" style="12"/>
    <col min="12289" max="12289" width="41.7109375" style="12" customWidth="1"/>
    <col min="12290" max="12295" width="9.140625" style="12"/>
    <col min="12296" max="12296" width="17.5703125" style="12" bestFit="1" customWidth="1"/>
    <col min="12297" max="12544" width="9.140625" style="12"/>
    <col min="12545" max="12545" width="41.7109375" style="12" customWidth="1"/>
    <col min="12546" max="12551" width="9.140625" style="12"/>
    <col min="12552" max="12552" width="17.5703125" style="12" bestFit="1" customWidth="1"/>
    <col min="12553" max="12800" width="9.140625" style="12"/>
    <col min="12801" max="12801" width="41.7109375" style="12" customWidth="1"/>
    <col min="12802" max="12807" width="9.140625" style="12"/>
    <col min="12808" max="12808" width="17.5703125" style="12" bestFit="1" customWidth="1"/>
    <col min="12809" max="13056" width="9.140625" style="12"/>
    <col min="13057" max="13057" width="41.7109375" style="12" customWidth="1"/>
    <col min="13058" max="13063" width="9.140625" style="12"/>
    <col min="13064" max="13064" width="17.5703125" style="12" bestFit="1" customWidth="1"/>
    <col min="13065" max="13312" width="9.140625" style="12"/>
    <col min="13313" max="13313" width="41.7109375" style="12" customWidth="1"/>
    <col min="13314" max="13319" width="9.140625" style="12"/>
    <col min="13320" max="13320" width="17.5703125" style="12" bestFit="1" customWidth="1"/>
    <col min="13321" max="13568" width="9.140625" style="12"/>
    <col min="13569" max="13569" width="41.7109375" style="12" customWidth="1"/>
    <col min="13570" max="13575" width="9.140625" style="12"/>
    <col min="13576" max="13576" width="17.5703125" style="12" bestFit="1" customWidth="1"/>
    <col min="13577" max="13824" width="9.140625" style="12"/>
    <col min="13825" max="13825" width="41.7109375" style="12" customWidth="1"/>
    <col min="13826" max="13831" width="9.140625" style="12"/>
    <col min="13832" max="13832" width="17.5703125" style="12" bestFit="1" customWidth="1"/>
    <col min="13833" max="14080" width="9.140625" style="12"/>
    <col min="14081" max="14081" width="41.7109375" style="12" customWidth="1"/>
    <col min="14082" max="14087" width="9.140625" style="12"/>
    <col min="14088" max="14088" width="17.5703125" style="12" bestFit="1" customWidth="1"/>
    <col min="14089" max="14336" width="9.140625" style="12"/>
    <col min="14337" max="14337" width="41.7109375" style="12" customWidth="1"/>
    <col min="14338" max="14343" width="9.140625" style="12"/>
    <col min="14344" max="14344" width="17.5703125" style="12" bestFit="1" customWidth="1"/>
    <col min="14345" max="14592" width="9.140625" style="12"/>
    <col min="14593" max="14593" width="41.7109375" style="12" customWidth="1"/>
    <col min="14594" max="14599" width="9.140625" style="12"/>
    <col min="14600" max="14600" width="17.5703125" style="12" bestFit="1" customWidth="1"/>
    <col min="14601" max="14848" width="9.140625" style="12"/>
    <col min="14849" max="14849" width="41.7109375" style="12" customWidth="1"/>
    <col min="14850" max="14855" width="9.140625" style="12"/>
    <col min="14856" max="14856" width="17.5703125" style="12" bestFit="1" customWidth="1"/>
    <col min="14857" max="15104" width="9.140625" style="12"/>
    <col min="15105" max="15105" width="41.7109375" style="12" customWidth="1"/>
    <col min="15106" max="15111" width="9.140625" style="12"/>
    <col min="15112" max="15112" width="17.5703125" style="12" bestFit="1" customWidth="1"/>
    <col min="15113" max="15360" width="9.140625" style="12"/>
    <col min="15361" max="15361" width="41.7109375" style="12" customWidth="1"/>
    <col min="15362" max="15367" width="9.140625" style="12"/>
    <col min="15368" max="15368" width="17.5703125" style="12" bestFit="1" customWidth="1"/>
    <col min="15369" max="15616" width="9.140625" style="12"/>
    <col min="15617" max="15617" width="41.7109375" style="12" customWidth="1"/>
    <col min="15618" max="15623" width="9.140625" style="12"/>
    <col min="15624" max="15624" width="17.5703125" style="12" bestFit="1" customWidth="1"/>
    <col min="15625" max="15872" width="9.140625" style="12"/>
    <col min="15873" max="15873" width="41.7109375" style="12" customWidth="1"/>
    <col min="15874" max="15879" width="9.140625" style="12"/>
    <col min="15880" max="15880" width="17.5703125" style="12" bestFit="1" customWidth="1"/>
    <col min="15881" max="16128" width="9.140625" style="12"/>
    <col min="16129" max="16129" width="41.7109375" style="12" customWidth="1"/>
    <col min="16130" max="16135" width="9.140625" style="12"/>
    <col min="16136" max="16136" width="17.5703125" style="12" bestFit="1" customWidth="1"/>
    <col min="16137" max="16384" width="9.140625" style="12"/>
  </cols>
  <sheetData>
    <row r="1" spans="1:8" ht="15.75" x14ac:dyDescent="0.25">
      <c r="A1" s="136" t="s">
        <v>0</v>
      </c>
      <c r="B1" s="137"/>
      <c r="C1" s="137"/>
      <c r="D1" s="137"/>
      <c r="E1" s="137"/>
      <c r="F1" s="137"/>
      <c r="G1" s="137"/>
      <c r="H1" s="137"/>
    </row>
    <row r="2" spans="1:8" ht="45.75" customHeight="1" x14ac:dyDescent="0.2">
      <c r="A2" s="138" t="str">
        <f>'RFP Responses'!A1</f>
        <v>RFQ730-18098.RFP730-19043 CMAR Core Building Renovations</v>
      </c>
      <c r="B2" s="139"/>
      <c r="C2" s="139"/>
      <c r="D2" s="139"/>
      <c r="E2" s="139"/>
      <c r="F2" s="139"/>
      <c r="G2" s="139"/>
      <c r="H2" s="139"/>
    </row>
    <row r="3" spans="1:8" ht="15.75" thickBot="1" x14ac:dyDescent="0.25">
      <c r="H3" s="13"/>
    </row>
    <row r="4" spans="1:8" s="17" customFormat="1" ht="130.5" customHeight="1" thickTop="1" thickBot="1" x14ac:dyDescent="0.25">
      <c r="A4" s="14" t="s">
        <v>5</v>
      </c>
      <c r="B4" s="103" t="str">
        <f>'1'!B4</f>
        <v>Criterion 1 &amp; 3</v>
      </c>
      <c r="C4" s="103" t="str">
        <f>'1'!C4</f>
        <v>Criterion 2 &amp; 4</v>
      </c>
      <c r="D4" s="105" t="str">
        <f>'1'!D4</f>
        <v>Criterion 5</v>
      </c>
      <c r="E4" s="15" t="str">
        <f>'1'!E4</f>
        <v>Criterion 6</v>
      </c>
      <c r="F4" s="105" t="str">
        <f>'1'!F4</f>
        <v>Criterion 7</v>
      </c>
      <c r="G4" s="16" t="s">
        <v>21</v>
      </c>
      <c r="H4" s="16" t="s">
        <v>6</v>
      </c>
    </row>
    <row r="5" spans="1:8" s="17" customFormat="1" ht="16.5" thickTop="1" x14ac:dyDescent="0.2">
      <c r="A5" s="18" t="str">
        <f>'RFP Responses'!A4</f>
        <v>J.T. Vaughn Construction</v>
      </c>
      <c r="B5" s="106">
        <v>25.8</v>
      </c>
      <c r="C5" s="106">
        <v>21.5</v>
      </c>
      <c r="D5" s="135">
        <f>'Cost Summary'!B13</f>
        <v>2.0688715653519916</v>
      </c>
      <c r="E5" s="47">
        <v>4</v>
      </c>
      <c r="F5" s="60">
        <v>10</v>
      </c>
      <c r="G5" s="95">
        <f>B5+C5+E5</f>
        <v>51.3</v>
      </c>
      <c r="H5" s="32">
        <f>SUM(B5:F5)</f>
        <v>63.368871565351988</v>
      </c>
    </row>
    <row r="6" spans="1:8" x14ac:dyDescent="0.2">
      <c r="A6" s="18" t="str">
        <f>'RFP Responses'!A5</f>
        <v>Tellepsen</v>
      </c>
      <c r="B6" s="106">
        <v>27</v>
      </c>
      <c r="C6" s="106">
        <v>22.5</v>
      </c>
      <c r="D6" s="135">
        <f>'Cost Summary'!B14</f>
        <v>29.712165465459154</v>
      </c>
      <c r="E6" s="46">
        <v>4</v>
      </c>
      <c r="F6" s="60">
        <v>10</v>
      </c>
      <c r="G6" s="95">
        <f t="shared" ref="G6:G7" si="0">B6+C6+E6</f>
        <v>53.5</v>
      </c>
      <c r="H6" s="32">
        <f t="shared" ref="H6:H7" si="1">SUM(B6:F6)</f>
        <v>93.212165465459151</v>
      </c>
    </row>
    <row r="7" spans="1:8" x14ac:dyDescent="0.2">
      <c r="A7" s="18" t="str">
        <f>'RFP Responses'!A6</f>
        <v>Turner Construction</v>
      </c>
      <c r="B7" s="106">
        <v>24</v>
      </c>
      <c r="C7" s="106">
        <v>20</v>
      </c>
      <c r="D7" s="135">
        <f>'Cost Summary'!B15</f>
        <v>30</v>
      </c>
      <c r="E7" s="46">
        <v>4</v>
      </c>
      <c r="F7" s="60">
        <v>10</v>
      </c>
      <c r="G7" s="95">
        <f t="shared" si="0"/>
        <v>48</v>
      </c>
      <c r="H7" s="32">
        <f t="shared" si="1"/>
        <v>88</v>
      </c>
    </row>
  </sheetData>
  <mergeCells count="2">
    <mergeCell ref="A1:H1"/>
    <mergeCell ref="A2:H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D5" sqref="D5:D7"/>
    </sheetView>
  </sheetViews>
  <sheetFormatPr defaultRowHeight="15" x14ac:dyDescent="0.2"/>
  <cols>
    <col min="1" max="1" width="41.7109375" style="12" customWidth="1"/>
    <col min="2" max="3" width="9.140625" style="102"/>
    <col min="4" max="4" width="9.140625" style="57"/>
    <col min="5" max="5" width="9.140625" style="12"/>
    <col min="6" max="6" width="9.140625" style="57"/>
    <col min="7" max="7" width="12.28515625" style="12" customWidth="1"/>
    <col min="8" max="8" width="12.140625" style="12" customWidth="1"/>
    <col min="9" max="256" width="9.140625" style="12"/>
    <col min="257" max="257" width="41.7109375" style="12" customWidth="1"/>
    <col min="258" max="263" width="9.140625" style="12"/>
    <col min="264" max="264" width="17.5703125" style="12" bestFit="1" customWidth="1"/>
    <col min="265" max="512" width="9.140625" style="12"/>
    <col min="513" max="513" width="41.7109375" style="12" customWidth="1"/>
    <col min="514" max="519" width="9.140625" style="12"/>
    <col min="520" max="520" width="17.5703125" style="12" bestFit="1" customWidth="1"/>
    <col min="521" max="768" width="9.140625" style="12"/>
    <col min="769" max="769" width="41.7109375" style="12" customWidth="1"/>
    <col min="770" max="775" width="9.140625" style="12"/>
    <col min="776" max="776" width="17.5703125" style="12" bestFit="1" customWidth="1"/>
    <col min="777" max="1024" width="9.140625" style="12"/>
    <col min="1025" max="1025" width="41.7109375" style="12" customWidth="1"/>
    <col min="1026" max="1031" width="9.140625" style="12"/>
    <col min="1032" max="1032" width="17.5703125" style="12" bestFit="1" customWidth="1"/>
    <col min="1033" max="1280" width="9.140625" style="12"/>
    <col min="1281" max="1281" width="41.7109375" style="12" customWidth="1"/>
    <col min="1282" max="1287" width="9.140625" style="12"/>
    <col min="1288" max="1288" width="17.5703125" style="12" bestFit="1" customWidth="1"/>
    <col min="1289" max="1536" width="9.140625" style="12"/>
    <col min="1537" max="1537" width="41.7109375" style="12" customWidth="1"/>
    <col min="1538" max="1543" width="9.140625" style="12"/>
    <col min="1544" max="1544" width="17.5703125" style="12" bestFit="1" customWidth="1"/>
    <col min="1545" max="1792" width="9.140625" style="12"/>
    <col min="1793" max="1793" width="41.7109375" style="12" customWidth="1"/>
    <col min="1794" max="1799" width="9.140625" style="12"/>
    <col min="1800" max="1800" width="17.5703125" style="12" bestFit="1" customWidth="1"/>
    <col min="1801" max="2048" width="9.140625" style="12"/>
    <col min="2049" max="2049" width="41.7109375" style="12" customWidth="1"/>
    <col min="2050" max="2055" width="9.140625" style="12"/>
    <col min="2056" max="2056" width="17.5703125" style="12" bestFit="1" customWidth="1"/>
    <col min="2057" max="2304" width="9.140625" style="12"/>
    <col min="2305" max="2305" width="41.7109375" style="12" customWidth="1"/>
    <col min="2306" max="2311" width="9.140625" style="12"/>
    <col min="2312" max="2312" width="17.5703125" style="12" bestFit="1" customWidth="1"/>
    <col min="2313" max="2560" width="9.140625" style="12"/>
    <col min="2561" max="2561" width="41.7109375" style="12" customWidth="1"/>
    <col min="2562" max="2567" width="9.140625" style="12"/>
    <col min="2568" max="2568" width="17.5703125" style="12" bestFit="1" customWidth="1"/>
    <col min="2569" max="2816" width="9.140625" style="12"/>
    <col min="2817" max="2817" width="41.7109375" style="12" customWidth="1"/>
    <col min="2818" max="2823" width="9.140625" style="12"/>
    <col min="2824" max="2824" width="17.5703125" style="12" bestFit="1" customWidth="1"/>
    <col min="2825" max="3072" width="9.140625" style="12"/>
    <col min="3073" max="3073" width="41.7109375" style="12" customWidth="1"/>
    <col min="3074" max="3079" width="9.140625" style="12"/>
    <col min="3080" max="3080" width="17.5703125" style="12" bestFit="1" customWidth="1"/>
    <col min="3081" max="3328" width="9.140625" style="12"/>
    <col min="3329" max="3329" width="41.7109375" style="12" customWidth="1"/>
    <col min="3330" max="3335" width="9.140625" style="12"/>
    <col min="3336" max="3336" width="17.5703125" style="12" bestFit="1" customWidth="1"/>
    <col min="3337" max="3584" width="9.140625" style="12"/>
    <col min="3585" max="3585" width="41.7109375" style="12" customWidth="1"/>
    <col min="3586" max="3591" width="9.140625" style="12"/>
    <col min="3592" max="3592" width="17.5703125" style="12" bestFit="1" customWidth="1"/>
    <col min="3593" max="3840" width="9.140625" style="12"/>
    <col min="3841" max="3841" width="41.7109375" style="12" customWidth="1"/>
    <col min="3842" max="3847" width="9.140625" style="12"/>
    <col min="3848" max="3848" width="17.5703125" style="12" bestFit="1" customWidth="1"/>
    <col min="3849" max="4096" width="9.140625" style="12"/>
    <col min="4097" max="4097" width="41.7109375" style="12" customWidth="1"/>
    <col min="4098" max="4103" width="9.140625" style="12"/>
    <col min="4104" max="4104" width="17.5703125" style="12" bestFit="1" customWidth="1"/>
    <col min="4105" max="4352" width="9.140625" style="12"/>
    <col min="4353" max="4353" width="41.7109375" style="12" customWidth="1"/>
    <col min="4354" max="4359" width="9.140625" style="12"/>
    <col min="4360" max="4360" width="17.5703125" style="12" bestFit="1" customWidth="1"/>
    <col min="4361" max="4608" width="9.140625" style="12"/>
    <col min="4609" max="4609" width="41.7109375" style="12" customWidth="1"/>
    <col min="4610" max="4615" width="9.140625" style="12"/>
    <col min="4616" max="4616" width="17.5703125" style="12" bestFit="1" customWidth="1"/>
    <col min="4617" max="4864" width="9.140625" style="12"/>
    <col min="4865" max="4865" width="41.7109375" style="12" customWidth="1"/>
    <col min="4866" max="4871" width="9.140625" style="12"/>
    <col min="4872" max="4872" width="17.5703125" style="12" bestFit="1" customWidth="1"/>
    <col min="4873" max="5120" width="9.140625" style="12"/>
    <col min="5121" max="5121" width="41.7109375" style="12" customWidth="1"/>
    <col min="5122" max="5127" width="9.140625" style="12"/>
    <col min="5128" max="5128" width="17.5703125" style="12" bestFit="1" customWidth="1"/>
    <col min="5129" max="5376" width="9.140625" style="12"/>
    <col min="5377" max="5377" width="41.7109375" style="12" customWidth="1"/>
    <col min="5378" max="5383" width="9.140625" style="12"/>
    <col min="5384" max="5384" width="17.5703125" style="12" bestFit="1" customWidth="1"/>
    <col min="5385" max="5632" width="9.140625" style="12"/>
    <col min="5633" max="5633" width="41.7109375" style="12" customWidth="1"/>
    <col min="5634" max="5639" width="9.140625" style="12"/>
    <col min="5640" max="5640" width="17.5703125" style="12" bestFit="1" customWidth="1"/>
    <col min="5641" max="5888" width="9.140625" style="12"/>
    <col min="5889" max="5889" width="41.7109375" style="12" customWidth="1"/>
    <col min="5890" max="5895" width="9.140625" style="12"/>
    <col min="5896" max="5896" width="17.5703125" style="12" bestFit="1" customWidth="1"/>
    <col min="5897" max="6144" width="9.140625" style="12"/>
    <col min="6145" max="6145" width="41.7109375" style="12" customWidth="1"/>
    <col min="6146" max="6151" width="9.140625" style="12"/>
    <col min="6152" max="6152" width="17.5703125" style="12" bestFit="1" customWidth="1"/>
    <col min="6153" max="6400" width="9.140625" style="12"/>
    <col min="6401" max="6401" width="41.7109375" style="12" customWidth="1"/>
    <col min="6402" max="6407" width="9.140625" style="12"/>
    <col min="6408" max="6408" width="17.5703125" style="12" bestFit="1" customWidth="1"/>
    <col min="6409" max="6656" width="9.140625" style="12"/>
    <col min="6657" max="6657" width="41.7109375" style="12" customWidth="1"/>
    <col min="6658" max="6663" width="9.140625" style="12"/>
    <col min="6664" max="6664" width="17.5703125" style="12" bestFit="1" customWidth="1"/>
    <col min="6665" max="6912" width="9.140625" style="12"/>
    <col min="6913" max="6913" width="41.7109375" style="12" customWidth="1"/>
    <col min="6914" max="6919" width="9.140625" style="12"/>
    <col min="6920" max="6920" width="17.5703125" style="12" bestFit="1" customWidth="1"/>
    <col min="6921" max="7168" width="9.140625" style="12"/>
    <col min="7169" max="7169" width="41.7109375" style="12" customWidth="1"/>
    <col min="7170" max="7175" width="9.140625" style="12"/>
    <col min="7176" max="7176" width="17.5703125" style="12" bestFit="1" customWidth="1"/>
    <col min="7177" max="7424" width="9.140625" style="12"/>
    <col min="7425" max="7425" width="41.7109375" style="12" customWidth="1"/>
    <col min="7426" max="7431" width="9.140625" style="12"/>
    <col min="7432" max="7432" width="17.5703125" style="12" bestFit="1" customWidth="1"/>
    <col min="7433" max="7680" width="9.140625" style="12"/>
    <col min="7681" max="7681" width="41.7109375" style="12" customWidth="1"/>
    <col min="7682" max="7687" width="9.140625" style="12"/>
    <col min="7688" max="7688" width="17.5703125" style="12" bestFit="1" customWidth="1"/>
    <col min="7689" max="7936" width="9.140625" style="12"/>
    <col min="7937" max="7937" width="41.7109375" style="12" customWidth="1"/>
    <col min="7938" max="7943" width="9.140625" style="12"/>
    <col min="7944" max="7944" width="17.5703125" style="12" bestFit="1" customWidth="1"/>
    <col min="7945" max="8192" width="9.140625" style="12"/>
    <col min="8193" max="8193" width="41.7109375" style="12" customWidth="1"/>
    <col min="8194" max="8199" width="9.140625" style="12"/>
    <col min="8200" max="8200" width="17.5703125" style="12" bestFit="1" customWidth="1"/>
    <col min="8201" max="8448" width="9.140625" style="12"/>
    <col min="8449" max="8449" width="41.7109375" style="12" customWidth="1"/>
    <col min="8450" max="8455" width="9.140625" style="12"/>
    <col min="8456" max="8456" width="17.5703125" style="12" bestFit="1" customWidth="1"/>
    <col min="8457" max="8704" width="9.140625" style="12"/>
    <col min="8705" max="8705" width="41.7109375" style="12" customWidth="1"/>
    <col min="8706" max="8711" width="9.140625" style="12"/>
    <col min="8712" max="8712" width="17.5703125" style="12" bestFit="1" customWidth="1"/>
    <col min="8713" max="8960" width="9.140625" style="12"/>
    <col min="8961" max="8961" width="41.7109375" style="12" customWidth="1"/>
    <col min="8962" max="8967" width="9.140625" style="12"/>
    <col min="8968" max="8968" width="17.5703125" style="12" bestFit="1" customWidth="1"/>
    <col min="8969" max="9216" width="9.140625" style="12"/>
    <col min="9217" max="9217" width="41.7109375" style="12" customWidth="1"/>
    <col min="9218" max="9223" width="9.140625" style="12"/>
    <col min="9224" max="9224" width="17.5703125" style="12" bestFit="1" customWidth="1"/>
    <col min="9225" max="9472" width="9.140625" style="12"/>
    <col min="9473" max="9473" width="41.7109375" style="12" customWidth="1"/>
    <col min="9474" max="9479" width="9.140625" style="12"/>
    <col min="9480" max="9480" width="17.5703125" style="12" bestFit="1" customWidth="1"/>
    <col min="9481" max="9728" width="9.140625" style="12"/>
    <col min="9729" max="9729" width="41.7109375" style="12" customWidth="1"/>
    <col min="9730" max="9735" width="9.140625" style="12"/>
    <col min="9736" max="9736" width="17.5703125" style="12" bestFit="1" customWidth="1"/>
    <col min="9737" max="9984" width="9.140625" style="12"/>
    <col min="9985" max="9985" width="41.7109375" style="12" customWidth="1"/>
    <col min="9986" max="9991" width="9.140625" style="12"/>
    <col min="9992" max="9992" width="17.5703125" style="12" bestFit="1" customWidth="1"/>
    <col min="9993" max="10240" width="9.140625" style="12"/>
    <col min="10241" max="10241" width="41.7109375" style="12" customWidth="1"/>
    <col min="10242" max="10247" width="9.140625" style="12"/>
    <col min="10248" max="10248" width="17.5703125" style="12" bestFit="1" customWidth="1"/>
    <col min="10249" max="10496" width="9.140625" style="12"/>
    <col min="10497" max="10497" width="41.7109375" style="12" customWidth="1"/>
    <col min="10498" max="10503" width="9.140625" style="12"/>
    <col min="10504" max="10504" width="17.5703125" style="12" bestFit="1" customWidth="1"/>
    <col min="10505" max="10752" width="9.140625" style="12"/>
    <col min="10753" max="10753" width="41.7109375" style="12" customWidth="1"/>
    <col min="10754" max="10759" width="9.140625" style="12"/>
    <col min="10760" max="10760" width="17.5703125" style="12" bestFit="1" customWidth="1"/>
    <col min="10761" max="11008" width="9.140625" style="12"/>
    <col min="11009" max="11009" width="41.7109375" style="12" customWidth="1"/>
    <col min="11010" max="11015" width="9.140625" style="12"/>
    <col min="11016" max="11016" width="17.5703125" style="12" bestFit="1" customWidth="1"/>
    <col min="11017" max="11264" width="9.140625" style="12"/>
    <col min="11265" max="11265" width="41.7109375" style="12" customWidth="1"/>
    <col min="11266" max="11271" width="9.140625" style="12"/>
    <col min="11272" max="11272" width="17.5703125" style="12" bestFit="1" customWidth="1"/>
    <col min="11273" max="11520" width="9.140625" style="12"/>
    <col min="11521" max="11521" width="41.7109375" style="12" customWidth="1"/>
    <col min="11522" max="11527" width="9.140625" style="12"/>
    <col min="11528" max="11528" width="17.5703125" style="12" bestFit="1" customWidth="1"/>
    <col min="11529" max="11776" width="9.140625" style="12"/>
    <col min="11777" max="11777" width="41.7109375" style="12" customWidth="1"/>
    <col min="11778" max="11783" width="9.140625" style="12"/>
    <col min="11784" max="11784" width="17.5703125" style="12" bestFit="1" customWidth="1"/>
    <col min="11785" max="12032" width="9.140625" style="12"/>
    <col min="12033" max="12033" width="41.7109375" style="12" customWidth="1"/>
    <col min="12034" max="12039" width="9.140625" style="12"/>
    <col min="12040" max="12040" width="17.5703125" style="12" bestFit="1" customWidth="1"/>
    <col min="12041" max="12288" width="9.140625" style="12"/>
    <col min="12289" max="12289" width="41.7109375" style="12" customWidth="1"/>
    <col min="12290" max="12295" width="9.140625" style="12"/>
    <col min="12296" max="12296" width="17.5703125" style="12" bestFit="1" customWidth="1"/>
    <col min="12297" max="12544" width="9.140625" style="12"/>
    <col min="12545" max="12545" width="41.7109375" style="12" customWidth="1"/>
    <col min="12546" max="12551" width="9.140625" style="12"/>
    <col min="12552" max="12552" width="17.5703125" style="12" bestFit="1" customWidth="1"/>
    <col min="12553" max="12800" width="9.140625" style="12"/>
    <col min="12801" max="12801" width="41.7109375" style="12" customWidth="1"/>
    <col min="12802" max="12807" width="9.140625" style="12"/>
    <col min="12808" max="12808" width="17.5703125" style="12" bestFit="1" customWidth="1"/>
    <col min="12809" max="13056" width="9.140625" style="12"/>
    <col min="13057" max="13057" width="41.7109375" style="12" customWidth="1"/>
    <col min="13058" max="13063" width="9.140625" style="12"/>
    <col min="13064" max="13064" width="17.5703125" style="12" bestFit="1" customWidth="1"/>
    <col min="13065" max="13312" width="9.140625" style="12"/>
    <col min="13313" max="13313" width="41.7109375" style="12" customWidth="1"/>
    <col min="13314" max="13319" width="9.140625" style="12"/>
    <col min="13320" max="13320" width="17.5703125" style="12" bestFit="1" customWidth="1"/>
    <col min="13321" max="13568" width="9.140625" style="12"/>
    <col min="13569" max="13569" width="41.7109375" style="12" customWidth="1"/>
    <col min="13570" max="13575" width="9.140625" style="12"/>
    <col min="13576" max="13576" width="17.5703125" style="12" bestFit="1" customWidth="1"/>
    <col min="13577" max="13824" width="9.140625" style="12"/>
    <col min="13825" max="13825" width="41.7109375" style="12" customWidth="1"/>
    <col min="13826" max="13831" width="9.140625" style="12"/>
    <col min="13832" max="13832" width="17.5703125" style="12" bestFit="1" customWidth="1"/>
    <col min="13833" max="14080" width="9.140625" style="12"/>
    <col min="14081" max="14081" width="41.7109375" style="12" customWidth="1"/>
    <col min="14082" max="14087" width="9.140625" style="12"/>
    <col min="14088" max="14088" width="17.5703125" style="12" bestFit="1" customWidth="1"/>
    <col min="14089" max="14336" width="9.140625" style="12"/>
    <col min="14337" max="14337" width="41.7109375" style="12" customWidth="1"/>
    <col min="14338" max="14343" width="9.140625" style="12"/>
    <col min="14344" max="14344" width="17.5703125" style="12" bestFit="1" customWidth="1"/>
    <col min="14345" max="14592" width="9.140625" style="12"/>
    <col min="14593" max="14593" width="41.7109375" style="12" customWidth="1"/>
    <col min="14594" max="14599" width="9.140625" style="12"/>
    <col min="14600" max="14600" width="17.5703125" style="12" bestFit="1" customWidth="1"/>
    <col min="14601" max="14848" width="9.140625" style="12"/>
    <col min="14849" max="14849" width="41.7109375" style="12" customWidth="1"/>
    <col min="14850" max="14855" width="9.140625" style="12"/>
    <col min="14856" max="14856" width="17.5703125" style="12" bestFit="1" customWidth="1"/>
    <col min="14857" max="15104" width="9.140625" style="12"/>
    <col min="15105" max="15105" width="41.7109375" style="12" customWidth="1"/>
    <col min="15106" max="15111" width="9.140625" style="12"/>
    <col min="15112" max="15112" width="17.5703125" style="12" bestFit="1" customWidth="1"/>
    <col min="15113" max="15360" width="9.140625" style="12"/>
    <col min="15361" max="15361" width="41.7109375" style="12" customWidth="1"/>
    <col min="15362" max="15367" width="9.140625" style="12"/>
    <col min="15368" max="15368" width="17.5703125" style="12" bestFit="1" customWidth="1"/>
    <col min="15369" max="15616" width="9.140625" style="12"/>
    <col min="15617" max="15617" width="41.7109375" style="12" customWidth="1"/>
    <col min="15618" max="15623" width="9.140625" style="12"/>
    <col min="15624" max="15624" width="17.5703125" style="12" bestFit="1" customWidth="1"/>
    <col min="15625" max="15872" width="9.140625" style="12"/>
    <col min="15873" max="15873" width="41.7109375" style="12" customWidth="1"/>
    <col min="15874" max="15879" width="9.140625" style="12"/>
    <col min="15880" max="15880" width="17.5703125" style="12" bestFit="1" customWidth="1"/>
    <col min="15881" max="16128" width="9.140625" style="12"/>
    <col min="16129" max="16129" width="41.7109375" style="12" customWidth="1"/>
    <col min="16130" max="16135" width="9.140625" style="12"/>
    <col min="16136" max="16136" width="17.5703125" style="12" bestFit="1" customWidth="1"/>
    <col min="16137" max="16384" width="9.140625" style="12"/>
  </cols>
  <sheetData>
    <row r="1" spans="1:8" ht="15.75" x14ac:dyDescent="0.25">
      <c r="A1" s="136" t="s">
        <v>0</v>
      </c>
      <c r="B1" s="137"/>
      <c r="C1" s="137"/>
      <c r="D1" s="137"/>
      <c r="E1" s="137"/>
      <c r="F1" s="137"/>
      <c r="G1" s="137"/>
      <c r="H1" s="137"/>
    </row>
    <row r="2" spans="1:8" ht="45.75" customHeight="1" x14ac:dyDescent="0.2">
      <c r="A2" s="138" t="str">
        <f>'RFP Responses'!A1</f>
        <v>RFQ730-18098.RFP730-19043 CMAR Core Building Renovations</v>
      </c>
      <c r="B2" s="139"/>
      <c r="C2" s="139"/>
      <c r="D2" s="139"/>
      <c r="E2" s="139"/>
      <c r="F2" s="139"/>
      <c r="G2" s="139"/>
      <c r="H2" s="139"/>
    </row>
    <row r="3" spans="1:8" ht="15.75" thickBot="1" x14ac:dyDescent="0.25">
      <c r="H3" s="13"/>
    </row>
    <row r="4" spans="1:8" s="17" customFormat="1" ht="130.5" customHeight="1" thickTop="1" thickBot="1" x14ac:dyDescent="0.25">
      <c r="A4" s="14" t="s">
        <v>5</v>
      </c>
      <c r="B4" s="103" t="str">
        <f>'1'!B4</f>
        <v>Criterion 1 &amp; 3</v>
      </c>
      <c r="C4" s="103" t="str">
        <f>'1'!C4</f>
        <v>Criterion 2 &amp; 4</v>
      </c>
      <c r="D4" s="105" t="str">
        <f>'1'!D4</f>
        <v>Criterion 5</v>
      </c>
      <c r="E4" s="15" t="str">
        <f>'1'!E4</f>
        <v>Criterion 6</v>
      </c>
      <c r="F4" s="105" t="str">
        <f>'1'!F4</f>
        <v>Criterion 7</v>
      </c>
      <c r="G4" s="16" t="s">
        <v>21</v>
      </c>
      <c r="H4" s="16" t="s">
        <v>6</v>
      </c>
    </row>
    <row r="5" spans="1:8" s="17" customFormat="1" ht="16.5" thickTop="1" x14ac:dyDescent="0.2">
      <c r="A5" s="18" t="str">
        <f>'RFP Responses'!A4</f>
        <v>J.T. Vaughn Construction</v>
      </c>
      <c r="B5" s="106">
        <v>24</v>
      </c>
      <c r="C5" s="106">
        <v>19.5</v>
      </c>
      <c r="D5" s="135">
        <f>'Cost Summary'!B13</f>
        <v>2.0688715653519916</v>
      </c>
      <c r="E5" s="49">
        <v>4</v>
      </c>
      <c r="F5" s="58">
        <v>10</v>
      </c>
      <c r="G5" s="96">
        <f>B5+C5+E5</f>
        <v>47.5</v>
      </c>
      <c r="H5" s="32">
        <f>SUM(B5:F5)</f>
        <v>59.568871565351991</v>
      </c>
    </row>
    <row r="6" spans="1:8" x14ac:dyDescent="0.2">
      <c r="A6" s="18" t="str">
        <f>'RFP Responses'!A5</f>
        <v>Tellepsen</v>
      </c>
      <c r="B6" s="106">
        <v>24</v>
      </c>
      <c r="C6" s="106">
        <v>20</v>
      </c>
      <c r="D6" s="135">
        <f>'Cost Summary'!B14</f>
        <v>29.712165465459154</v>
      </c>
      <c r="E6" s="48">
        <v>4</v>
      </c>
      <c r="F6" s="58">
        <v>10</v>
      </c>
      <c r="G6" s="96">
        <f t="shared" ref="G6:G7" si="0">B6+C6+E6</f>
        <v>48</v>
      </c>
      <c r="H6" s="32">
        <f>SUM(B6:F6)</f>
        <v>87.712165465459151</v>
      </c>
    </row>
    <row r="7" spans="1:8" x14ac:dyDescent="0.2">
      <c r="A7" s="18" t="str">
        <f>'RFP Responses'!A6</f>
        <v>Turner Construction</v>
      </c>
      <c r="B7" s="106">
        <v>24.6</v>
      </c>
      <c r="C7" s="106">
        <v>20</v>
      </c>
      <c r="D7" s="135">
        <f>'Cost Summary'!B15</f>
        <v>30</v>
      </c>
      <c r="E7" s="48">
        <v>4</v>
      </c>
      <c r="F7" s="58">
        <v>10</v>
      </c>
      <c r="G7" s="96">
        <f t="shared" si="0"/>
        <v>48.6</v>
      </c>
      <c r="H7" s="32">
        <f>SUM(B7:F7)</f>
        <v>88.6</v>
      </c>
    </row>
  </sheetData>
  <mergeCells count="2">
    <mergeCell ref="A1:H1"/>
    <mergeCell ref="A2:H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7"/>
  <sheetViews>
    <sheetView workbookViewId="0">
      <selection activeCell="H25" sqref="H25"/>
    </sheetView>
  </sheetViews>
  <sheetFormatPr defaultRowHeight="15" x14ac:dyDescent="0.2"/>
  <cols>
    <col min="1" max="1" width="41.7109375" style="12" customWidth="1"/>
    <col min="2" max="5" width="9.140625" style="12"/>
    <col min="6" max="6" width="9.140625" style="116"/>
    <col min="7" max="7" width="17.5703125" style="12" bestFit="1" customWidth="1"/>
    <col min="8" max="16384" width="9.140625" style="12"/>
  </cols>
  <sheetData>
    <row r="1" spans="1:8" ht="15.75" x14ac:dyDescent="0.25">
      <c r="A1" s="136" t="s">
        <v>0</v>
      </c>
      <c r="B1" s="137"/>
      <c r="C1" s="137"/>
      <c r="D1" s="137"/>
      <c r="E1" s="137"/>
      <c r="F1" s="137"/>
      <c r="G1" s="137"/>
    </row>
    <row r="2" spans="1:8" ht="45.75" customHeight="1" x14ac:dyDescent="0.2">
      <c r="A2" s="138" t="str">
        <f>'RFP Responses'!A1</f>
        <v>RFQ730-18098.RFP730-19043 CMAR Core Building Renovations</v>
      </c>
      <c r="B2" s="139"/>
      <c r="C2" s="139"/>
      <c r="D2" s="139"/>
      <c r="E2" s="139"/>
      <c r="F2" s="139"/>
      <c r="G2" s="139"/>
    </row>
    <row r="3" spans="1:8" ht="15.75" thickBot="1" x14ac:dyDescent="0.25">
      <c r="G3" s="13"/>
    </row>
    <row r="4" spans="1:8" s="17" customFormat="1" ht="130.5" customHeight="1" thickTop="1" thickBot="1" x14ac:dyDescent="0.25">
      <c r="A4" s="14" t="s">
        <v>5</v>
      </c>
      <c r="B4" s="15" t="s">
        <v>40</v>
      </c>
      <c r="C4" s="15" t="s">
        <v>41</v>
      </c>
      <c r="D4" s="15" t="s">
        <v>42</v>
      </c>
      <c r="E4" s="15" t="s">
        <v>43</v>
      </c>
      <c r="F4" s="117" t="s">
        <v>44</v>
      </c>
      <c r="G4" s="16" t="s">
        <v>6</v>
      </c>
    </row>
    <row r="5" spans="1:8" s="17" customFormat="1" ht="16.5" thickTop="1" x14ac:dyDescent="0.2">
      <c r="A5" s="18" t="str">
        <f>'RFP Responses'!A4</f>
        <v>J.T. Vaughn Construction</v>
      </c>
      <c r="B5" s="43"/>
      <c r="C5" s="43"/>
      <c r="D5" s="43"/>
      <c r="E5" s="47"/>
      <c r="F5" s="118">
        <v>10</v>
      </c>
      <c r="G5" s="32">
        <f>SUM(B5:F5)</f>
        <v>10</v>
      </c>
      <c r="H5" s="17">
        <v>1</v>
      </c>
    </row>
    <row r="6" spans="1:8" ht="15.75" x14ac:dyDescent="0.2">
      <c r="A6" s="18" t="str">
        <f>'RFP Responses'!A5</f>
        <v>Tellepsen</v>
      </c>
      <c r="B6" s="53"/>
      <c r="C6" s="53"/>
      <c r="D6" s="53"/>
      <c r="E6" s="54"/>
      <c r="F6" s="118">
        <v>10</v>
      </c>
      <c r="G6" s="55">
        <f>SUM(B6:F6)</f>
        <v>10</v>
      </c>
      <c r="H6" s="56">
        <v>2</v>
      </c>
    </row>
    <row r="7" spans="1:8" ht="15.75" x14ac:dyDescent="0.2">
      <c r="A7" s="18" t="str">
        <f>'RFP Responses'!A6</f>
        <v>Turner Construction</v>
      </c>
      <c r="B7" s="43"/>
      <c r="C7" s="43"/>
      <c r="D7" s="43"/>
      <c r="E7" s="46"/>
      <c r="F7" s="118">
        <v>10</v>
      </c>
      <c r="G7" s="32">
        <f>SUM(B7:F7)</f>
        <v>10</v>
      </c>
      <c r="H7" s="17">
        <v>3</v>
      </c>
    </row>
  </sheetData>
  <mergeCells count="2">
    <mergeCell ref="A1:G1"/>
    <mergeCell ref="A2:G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7"/>
  <sheetViews>
    <sheetView zoomScaleNormal="100" workbookViewId="0">
      <selection activeCell="E16" sqref="E16"/>
    </sheetView>
  </sheetViews>
  <sheetFormatPr defaultRowHeight="15" x14ac:dyDescent="0.2"/>
  <cols>
    <col min="1" max="1" width="45.7109375" style="1" customWidth="1"/>
    <col min="2" max="2" width="10.85546875" style="1" bestFit="1" customWidth="1"/>
    <col min="3" max="3" width="10.85546875" style="1" customWidth="1"/>
    <col min="4" max="6" width="9" style="1" customWidth="1"/>
    <col min="7" max="7" width="17.5703125" style="1" bestFit="1" customWidth="1"/>
    <col min="8" max="8" width="13.42578125" style="1" customWidth="1"/>
    <col min="9" max="16384" width="9.140625" style="1"/>
  </cols>
  <sheetData>
    <row r="1" spans="1:8" ht="15.75" x14ac:dyDescent="0.25">
      <c r="A1" s="140" t="s">
        <v>4</v>
      </c>
      <c r="B1" s="141"/>
      <c r="C1" s="141"/>
      <c r="D1" s="141"/>
      <c r="E1" s="141"/>
      <c r="F1" s="141"/>
      <c r="G1" s="141"/>
      <c r="H1" s="141"/>
    </row>
    <row r="2" spans="1:8" ht="34.5" customHeight="1" x14ac:dyDescent="0.2">
      <c r="A2" s="142" t="str">
        <f>'RFP Responses'!A1</f>
        <v>RFQ730-18098.RFP730-19043 CMAR Core Building Renovations</v>
      </c>
      <c r="B2" s="143"/>
      <c r="C2" s="143"/>
      <c r="D2" s="143"/>
      <c r="E2" s="143"/>
      <c r="F2" s="143"/>
      <c r="G2" s="143"/>
      <c r="H2" s="143"/>
    </row>
    <row r="3" spans="1:8" ht="15.75" customHeight="1" thickBot="1" x14ac:dyDescent="0.25">
      <c r="G3" s="4"/>
      <c r="H3" s="4"/>
    </row>
    <row r="4" spans="1:8" s="2" customFormat="1" ht="130.5" customHeight="1" thickBot="1" x14ac:dyDescent="0.25">
      <c r="A4" s="6" t="s">
        <v>2</v>
      </c>
      <c r="B4" s="11" t="s">
        <v>71</v>
      </c>
      <c r="C4" s="11" t="s">
        <v>72</v>
      </c>
      <c r="D4" s="11" t="s">
        <v>73</v>
      </c>
      <c r="E4" s="11" t="s">
        <v>74</v>
      </c>
      <c r="F4" s="11" t="s">
        <v>75</v>
      </c>
      <c r="G4" s="5" t="s">
        <v>3</v>
      </c>
      <c r="H4" s="10" t="s">
        <v>1</v>
      </c>
    </row>
    <row r="5" spans="1:8" x14ac:dyDescent="0.2">
      <c r="A5" s="18" t="str">
        <f>'RFP Responses'!A4</f>
        <v>J.T. Vaughn Construction</v>
      </c>
      <c r="B5" s="9">
        <f>'1'!G5</f>
        <v>51.5</v>
      </c>
      <c r="C5" s="9">
        <f>'2'!G5</f>
        <v>48.5</v>
      </c>
      <c r="D5" s="9">
        <f>'3'!G5</f>
        <v>42</v>
      </c>
      <c r="E5" s="9">
        <f>'4'!G5</f>
        <v>51.3</v>
      </c>
      <c r="F5" s="9">
        <f>'5'!G5</f>
        <v>47.5</v>
      </c>
      <c r="G5" s="7">
        <f>AVERAGE(B5:F5)</f>
        <v>48.160000000000004</v>
      </c>
      <c r="H5" s="40">
        <f>RANK(G5,$G$5:$G$7,0)</f>
        <v>2</v>
      </c>
    </row>
    <row r="6" spans="1:8" s="63" customFormat="1" x14ac:dyDescent="0.2">
      <c r="A6" s="97" t="str">
        <f>'RFP Responses'!A5</f>
        <v>Tellepsen</v>
      </c>
      <c r="B6" s="98">
        <f>'1'!G6</f>
        <v>56.5</v>
      </c>
      <c r="C6" s="98">
        <f>'2'!G6</f>
        <v>51</v>
      </c>
      <c r="D6" s="98">
        <f>'3'!G6</f>
        <v>44.5</v>
      </c>
      <c r="E6" s="98">
        <f>'4'!G6</f>
        <v>53.5</v>
      </c>
      <c r="F6" s="98">
        <f>'5'!G6</f>
        <v>48</v>
      </c>
      <c r="G6" s="76">
        <f>AVERAGE(B6:F6)</f>
        <v>50.7</v>
      </c>
      <c r="H6" s="62">
        <f>RANK(G6,$G$5:$G$7,0)</f>
        <v>1</v>
      </c>
    </row>
    <row r="7" spans="1:8" s="37" customFormat="1" x14ac:dyDescent="0.2">
      <c r="A7" s="18" t="str">
        <f>'RFP Responses'!A6</f>
        <v>Turner Construction</v>
      </c>
      <c r="B7" s="52">
        <f>'1'!G7</f>
        <v>47.5</v>
      </c>
      <c r="C7" s="52">
        <f>'2'!G7</f>
        <v>45</v>
      </c>
      <c r="D7" s="52">
        <f>'3'!G7</f>
        <v>39</v>
      </c>
      <c r="E7" s="52">
        <f>'4'!G7</f>
        <v>48</v>
      </c>
      <c r="F7" s="52">
        <f>'5'!G7</f>
        <v>48.6</v>
      </c>
      <c r="G7" s="39">
        <f>AVERAGE(B7:F7)</f>
        <v>45.62</v>
      </c>
      <c r="H7" s="40">
        <f>RANK(G7,$G$5:$G$7,0)</f>
        <v>3</v>
      </c>
    </row>
  </sheetData>
  <mergeCells count="2">
    <mergeCell ref="A1:H1"/>
    <mergeCell ref="A2:H2"/>
  </mergeCells>
  <pageMargins left="0.75" right="0.75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M18"/>
  <sheetViews>
    <sheetView workbookViewId="0">
      <selection activeCell="J23" sqref="J23"/>
    </sheetView>
  </sheetViews>
  <sheetFormatPr defaultRowHeight="12.75" x14ac:dyDescent="0.2"/>
  <cols>
    <col min="1" max="1" width="33.5703125" customWidth="1"/>
    <col min="2" max="2" width="19.7109375" customWidth="1"/>
    <col min="3" max="3" width="20.85546875" customWidth="1"/>
    <col min="4" max="4" width="20.28515625" customWidth="1"/>
    <col min="5" max="6" width="22.85546875" customWidth="1"/>
    <col min="7" max="7" width="18.140625" customWidth="1"/>
    <col min="8" max="8" width="20.28515625" customWidth="1"/>
    <col min="10" max="10" width="23" customWidth="1"/>
    <col min="11" max="11" width="25.7109375" customWidth="1"/>
    <col min="12" max="13" width="26" customWidth="1"/>
    <col min="14" max="14" width="24.5703125" customWidth="1"/>
    <col min="15" max="15" width="19.28515625" customWidth="1"/>
  </cols>
  <sheetData>
    <row r="1" spans="1:13" ht="34.5" customHeight="1" thickBot="1" x14ac:dyDescent="0.25">
      <c r="A1" s="144"/>
      <c r="B1" s="77"/>
      <c r="C1" s="111" t="s">
        <v>8</v>
      </c>
      <c r="D1" s="146" t="s">
        <v>9</v>
      </c>
      <c r="E1" s="147"/>
      <c r="F1" s="124"/>
      <c r="G1" s="112"/>
      <c r="H1" s="101" t="s">
        <v>10</v>
      </c>
    </row>
    <row r="2" spans="1:13" ht="39" customHeight="1" thickBot="1" x14ac:dyDescent="0.25">
      <c r="A2" s="145"/>
      <c r="B2" s="78" t="s">
        <v>61</v>
      </c>
      <c r="C2" s="79" t="s">
        <v>11</v>
      </c>
      <c r="D2" s="80" t="s">
        <v>12</v>
      </c>
      <c r="E2" s="81" t="s">
        <v>68</v>
      </c>
      <c r="F2" s="125" t="s">
        <v>69</v>
      </c>
      <c r="G2" s="110" t="s">
        <v>63</v>
      </c>
      <c r="H2" s="82" t="s">
        <v>66</v>
      </c>
    </row>
    <row r="3" spans="1:13" ht="15" x14ac:dyDescent="0.2">
      <c r="A3" s="83" t="str">
        <f>'RFP Responses'!A4</f>
        <v>J.T. Vaughn Construction</v>
      </c>
      <c r="B3" s="109">
        <f>D3*$C$7</f>
        <v>5877600</v>
      </c>
      <c r="C3" s="84">
        <v>350000</v>
      </c>
      <c r="D3" s="85">
        <v>9.2999999999999999E-2</v>
      </c>
      <c r="E3" s="84">
        <v>135141</v>
      </c>
      <c r="F3" s="84">
        <f>E3*F7</f>
        <v>8919306</v>
      </c>
      <c r="G3" s="86">
        <v>1395096</v>
      </c>
      <c r="H3" s="87">
        <f>B3+C3+F3+G3</f>
        <v>16542002</v>
      </c>
    </row>
    <row r="4" spans="1:13" ht="15" x14ac:dyDescent="0.2">
      <c r="A4" s="83" t="str">
        <f>'RFP Responses'!A5</f>
        <v>Tellepsen</v>
      </c>
      <c r="B4" s="109">
        <f t="shared" ref="B4:B5" si="0">D4*$C$7</f>
        <v>3002000</v>
      </c>
      <c r="C4" s="88">
        <v>120000</v>
      </c>
      <c r="D4" s="89">
        <v>4.7500000000000001E-2</v>
      </c>
      <c r="E4" s="88">
        <v>61253</v>
      </c>
      <c r="F4" s="84">
        <f>E4*F7</f>
        <v>4042698</v>
      </c>
      <c r="G4" s="90">
        <v>1483872</v>
      </c>
      <c r="H4" s="87">
        <f t="shared" ref="H4:H5" si="1">B4+C4+F4+G4</f>
        <v>8648570</v>
      </c>
    </row>
    <row r="5" spans="1:13" ht="15" x14ac:dyDescent="0.2">
      <c r="A5" s="83" t="str">
        <f>'RFP Responses'!A6</f>
        <v>Turner Construction</v>
      </c>
      <c r="B5" s="109">
        <f t="shared" si="0"/>
        <v>2060319.9999999998</v>
      </c>
      <c r="C5" s="88">
        <v>52500</v>
      </c>
      <c r="D5" s="89">
        <v>3.2599999999999997E-2</v>
      </c>
      <c r="E5" s="88">
        <v>79300</v>
      </c>
      <c r="F5" s="84">
        <f>E5*F7</f>
        <v>5233800</v>
      </c>
      <c r="G5" s="90">
        <v>1219760</v>
      </c>
      <c r="H5" s="87">
        <f t="shared" si="1"/>
        <v>8566380</v>
      </c>
    </row>
    <row r="6" spans="1:13" ht="13.5" thickBot="1" x14ac:dyDescent="0.25">
      <c r="A6" s="20"/>
      <c r="B6" s="20"/>
      <c r="C6" s="21"/>
      <c r="D6" s="21"/>
      <c r="E6" s="21"/>
      <c r="F6" s="21"/>
      <c r="G6" s="21"/>
      <c r="H6" s="21"/>
    </row>
    <row r="7" spans="1:13" ht="15.75" thickBot="1" x14ac:dyDescent="0.25">
      <c r="A7" s="20"/>
      <c r="B7" s="108" t="s">
        <v>62</v>
      </c>
      <c r="C7" s="107">
        <v>63200000</v>
      </c>
      <c r="E7" s="134" t="s">
        <v>67</v>
      </c>
      <c r="F7">
        <v>66</v>
      </c>
      <c r="G7" s="134" t="s">
        <v>47</v>
      </c>
      <c r="H7" s="91">
        <f>MIN(H3:H5)</f>
        <v>8566380</v>
      </c>
    </row>
    <row r="8" spans="1:13" x14ac:dyDescent="0.2">
      <c r="B8" s="114"/>
    </row>
    <row r="9" spans="1:13" x14ac:dyDescent="0.2">
      <c r="A9" s="20"/>
      <c r="B9" s="51"/>
      <c r="C9" s="51"/>
      <c r="D9" s="20"/>
      <c r="E9" s="20"/>
      <c r="F9" s="20"/>
      <c r="G9" s="20"/>
    </row>
    <row r="10" spans="1:13" ht="15.75" thickBot="1" x14ac:dyDescent="0.3">
      <c r="A10" s="115" t="s">
        <v>64</v>
      </c>
      <c r="B10" s="115" t="s">
        <v>65</v>
      </c>
      <c r="C10" s="115"/>
      <c r="D10" s="115"/>
      <c r="E10" s="115"/>
      <c r="F10" s="115"/>
      <c r="G10" s="115"/>
      <c r="H10" s="115"/>
    </row>
    <row r="11" spans="1:13" ht="21" thickBot="1" x14ac:dyDescent="0.25">
      <c r="A11" s="148" t="s">
        <v>13</v>
      </c>
      <c r="B11" s="149"/>
      <c r="C11" s="149"/>
      <c r="D11" s="149"/>
      <c r="E11" s="150"/>
      <c r="F11" s="126"/>
      <c r="G11" s="20"/>
      <c r="H11" s="129"/>
      <c r="I11" s="129"/>
      <c r="J11" s="129"/>
      <c r="K11" s="130"/>
      <c r="L11" s="129"/>
      <c r="M11" s="129"/>
    </row>
    <row r="12" spans="1:13" ht="13.5" thickBot="1" x14ac:dyDescent="0.25">
      <c r="A12" s="22"/>
      <c r="B12" s="92" t="s">
        <v>14</v>
      </c>
      <c r="C12" s="23" t="s">
        <v>15</v>
      </c>
      <c r="D12" s="24" t="s">
        <v>16</v>
      </c>
      <c r="E12" s="24" t="s">
        <v>17</v>
      </c>
      <c r="F12" s="127"/>
      <c r="G12" s="25"/>
      <c r="H12" s="131"/>
      <c r="I12" s="130"/>
      <c r="J12" s="130"/>
      <c r="K12" s="130"/>
      <c r="L12" s="131"/>
      <c r="M12" s="130"/>
    </row>
    <row r="13" spans="1:13" ht="15" x14ac:dyDescent="0.2">
      <c r="A13" s="36" t="s">
        <v>48</v>
      </c>
      <c r="B13" s="93">
        <f>((1-(H3-H7)/H7)*30)</f>
        <v>2.0688715653519916</v>
      </c>
      <c r="C13" s="26">
        <f>RANK(B13,$B$13:$B$15,0)</f>
        <v>3</v>
      </c>
      <c r="D13" s="27">
        <f>$H$7-H3</f>
        <v>-7975622</v>
      </c>
      <c r="E13" s="28">
        <f>(-D13/$H$7)</f>
        <v>0.93103761448826694</v>
      </c>
      <c r="F13" s="128"/>
      <c r="G13" s="29"/>
      <c r="H13" s="130"/>
      <c r="I13" s="129"/>
      <c r="J13" s="129"/>
      <c r="K13" s="129"/>
      <c r="L13" s="131"/>
      <c r="M13" s="129"/>
    </row>
    <row r="14" spans="1:13" ht="15" x14ac:dyDescent="0.2">
      <c r="A14" s="36" t="str">
        <f>A4</f>
        <v>Tellepsen</v>
      </c>
      <c r="B14" s="94">
        <f>((1-(H4-H7)/H7)*30)</f>
        <v>29.712165465459154</v>
      </c>
      <c r="C14" s="26">
        <f>RANK(B14,$B$13:$B$15,0)</f>
        <v>2</v>
      </c>
      <c r="D14" s="27">
        <f>$H$7-H4</f>
        <v>-82190</v>
      </c>
      <c r="E14" s="28">
        <f>(-D14/$H$7)</f>
        <v>9.5944844846948193E-3</v>
      </c>
      <c r="F14" s="128"/>
      <c r="G14" s="29"/>
      <c r="H14" s="130"/>
      <c r="I14" s="129"/>
      <c r="J14" s="129"/>
      <c r="K14" s="129"/>
      <c r="L14" s="131"/>
      <c r="M14" s="129"/>
    </row>
    <row r="15" spans="1:13" ht="15" x14ac:dyDescent="0.2">
      <c r="A15" s="36" t="str">
        <f>A5</f>
        <v>Turner Construction</v>
      </c>
      <c r="B15" s="94">
        <f>((1-(H5-H7)/H7)*30)</f>
        <v>30</v>
      </c>
      <c r="C15" s="26">
        <f>RANK(B15,$B$13:$B$15,0)</f>
        <v>1</v>
      </c>
      <c r="D15" s="27">
        <f>$H$7-H5</f>
        <v>0</v>
      </c>
      <c r="E15" s="28">
        <f>(-D15/$H$7)</f>
        <v>0</v>
      </c>
      <c r="F15" s="128"/>
      <c r="G15" s="30" t="s">
        <v>10</v>
      </c>
      <c r="H15" s="130"/>
      <c r="I15" s="129"/>
      <c r="J15" s="129"/>
      <c r="K15" s="129"/>
      <c r="L15" s="131"/>
      <c r="M15" s="129"/>
    </row>
    <row r="16" spans="1:13" x14ac:dyDescent="0.2">
      <c r="H16" s="129"/>
      <c r="I16" s="129"/>
      <c r="J16" s="129"/>
      <c r="K16" s="129"/>
      <c r="L16" s="129"/>
      <c r="M16" s="129"/>
    </row>
    <row r="17" spans="6:13" ht="13.5" thickBot="1" x14ac:dyDescent="0.25">
      <c r="H17" s="129"/>
      <c r="I17" s="129"/>
      <c r="J17" s="129"/>
      <c r="K17" s="129"/>
      <c r="L17" s="129"/>
      <c r="M17" s="129"/>
    </row>
    <row r="18" spans="6:13" ht="135.75" customHeight="1" thickBot="1" x14ac:dyDescent="0.25">
      <c r="F18" s="113" t="s">
        <v>70</v>
      </c>
      <c r="H18" s="132"/>
      <c r="I18" s="129"/>
      <c r="J18" s="133"/>
      <c r="K18" s="133"/>
      <c r="L18" s="133"/>
      <c r="M18" s="133"/>
    </row>
  </sheetData>
  <mergeCells count="3">
    <mergeCell ref="A1:A2"/>
    <mergeCell ref="D1:E1"/>
    <mergeCell ref="A11:E11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RFP Responses</vt:lpstr>
      <vt:lpstr>1</vt:lpstr>
      <vt:lpstr>2</vt:lpstr>
      <vt:lpstr>3</vt:lpstr>
      <vt:lpstr>4</vt:lpstr>
      <vt:lpstr>5</vt:lpstr>
      <vt:lpstr>HUB Department</vt:lpstr>
      <vt:lpstr>Technical Score</vt:lpstr>
      <vt:lpstr>Cost Summary</vt:lpstr>
      <vt:lpstr>Summary</vt:lpstr>
      <vt:lpstr>Criteria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Bonilla, Hector M</cp:lastModifiedBy>
  <cp:lastPrinted>2010-03-29T18:59:53Z</cp:lastPrinted>
  <dcterms:created xsi:type="dcterms:W3CDTF">2010-03-29T14:58:07Z</dcterms:created>
  <dcterms:modified xsi:type="dcterms:W3CDTF">2019-02-22T22:10:38Z</dcterms:modified>
</cp:coreProperties>
</file>