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"/>
    </mc:Choice>
  </mc:AlternateContent>
  <bookViews>
    <workbookView xWindow="4785" yWindow="870" windowWidth="18015" windowHeight="11490" tabRatio="814" activeTab="8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6" r:id="rId6"/>
    <sheet name="Technical Summary" sheetId="35" r:id="rId7"/>
    <sheet name="HUB Department Score" sheetId="34" r:id="rId8"/>
    <sheet name="Summary" sheetId="28" r:id="rId9"/>
    <sheet name="Criteria" sheetId="33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A3" i="34" l="1"/>
  <c r="A4" i="34"/>
  <c r="A5" i="34"/>
  <c r="A6" i="34"/>
  <c r="A2" i="34"/>
  <c r="J6" i="26" l="1"/>
  <c r="F6" i="35" s="1"/>
  <c r="J7" i="26"/>
  <c r="F7" i="35" s="1"/>
  <c r="J8" i="26"/>
  <c r="F8" i="35" s="1"/>
  <c r="J9" i="26"/>
  <c r="F9" i="35" s="1"/>
  <c r="J5" i="26"/>
  <c r="F5" i="35" s="1"/>
  <c r="J6" i="23"/>
  <c r="E6" i="35" s="1"/>
  <c r="J7" i="23"/>
  <c r="E7" i="35" s="1"/>
  <c r="J8" i="23"/>
  <c r="E8" i="35" s="1"/>
  <c r="J9" i="23"/>
  <c r="E9" i="35" s="1"/>
  <c r="J5" i="23"/>
  <c r="E5" i="35" s="1"/>
  <c r="J6" i="22"/>
  <c r="D6" i="35" s="1"/>
  <c r="J7" i="22"/>
  <c r="D7" i="35" s="1"/>
  <c r="J8" i="22"/>
  <c r="D8" i="35" s="1"/>
  <c r="J9" i="22"/>
  <c r="D9" i="35" s="1"/>
  <c r="J5" i="22"/>
  <c r="D5" i="35" s="1"/>
  <c r="J6" i="21"/>
  <c r="C6" i="35" s="1"/>
  <c r="J7" i="21"/>
  <c r="C7" i="35" s="1"/>
  <c r="J8" i="21"/>
  <c r="C8" i="35" s="1"/>
  <c r="J9" i="21"/>
  <c r="C9" i="35" s="1"/>
  <c r="J5" i="21"/>
  <c r="C5" i="35" s="1"/>
  <c r="J5" i="20"/>
  <c r="B5" i="35" s="1"/>
  <c r="J6" i="20"/>
  <c r="B6" i="35" s="1"/>
  <c r="J7" i="20"/>
  <c r="B7" i="35" s="1"/>
  <c r="J8" i="20"/>
  <c r="B8" i="35" s="1"/>
  <c r="J9" i="20"/>
  <c r="B9" i="35" s="1"/>
  <c r="A9" i="35"/>
  <c r="A8" i="35"/>
  <c r="A7" i="35"/>
  <c r="A6" i="35"/>
  <c r="A5" i="35"/>
  <c r="A2" i="35"/>
  <c r="G7" i="35" l="1"/>
  <c r="G6" i="35"/>
  <c r="G9" i="35"/>
  <c r="G5" i="35"/>
  <c r="G8" i="35"/>
  <c r="H7" i="35" l="1"/>
  <c r="H9" i="35"/>
  <c r="H6" i="35"/>
  <c r="H8" i="35"/>
  <c r="H5" i="35"/>
  <c r="H27" i="33"/>
  <c r="H26" i="33"/>
  <c r="H25" i="33"/>
  <c r="H24" i="33"/>
  <c r="H23" i="33"/>
  <c r="H22" i="33"/>
  <c r="H21" i="33"/>
  <c r="H20" i="33"/>
  <c r="B6" i="33"/>
  <c r="A2" i="33"/>
  <c r="H28" i="33" l="1"/>
  <c r="A6" i="28"/>
  <c r="A7" i="28"/>
  <c r="A8" i="28"/>
  <c r="A9" i="28"/>
  <c r="A5" i="28"/>
  <c r="A2" i="28" l="1"/>
  <c r="A2" i="26"/>
  <c r="A2" i="23"/>
  <c r="A2" i="22"/>
  <c r="A2" i="21"/>
  <c r="A2" i="20"/>
  <c r="A6" i="26"/>
  <c r="A7" i="26"/>
  <c r="A8" i="26"/>
  <c r="A9" i="26"/>
  <c r="A6" i="23"/>
  <c r="A7" i="23"/>
  <c r="A8" i="23"/>
  <c r="A9" i="23"/>
  <c r="A6" i="22"/>
  <c r="A7" i="22"/>
  <c r="A8" i="22"/>
  <c r="A9" i="22"/>
  <c r="A5" i="22"/>
  <c r="A6" i="21"/>
  <c r="A7" i="21"/>
  <c r="A8" i="21"/>
  <c r="A9" i="21"/>
  <c r="A6" i="20"/>
  <c r="A7" i="20"/>
  <c r="A8" i="20"/>
  <c r="A9" i="20"/>
  <c r="A5" i="26"/>
  <c r="A5" i="23"/>
  <c r="A5" i="21"/>
  <c r="A5" i="20"/>
  <c r="K5" i="26" l="1"/>
  <c r="F5" i="28" s="1"/>
  <c r="K6" i="26"/>
  <c r="F6" i="28" s="1"/>
  <c r="K7" i="26"/>
  <c r="F7" i="28" s="1"/>
  <c r="K8" i="26"/>
  <c r="F8" i="28" s="1"/>
  <c r="K9" i="26"/>
  <c r="F9" i="28" s="1"/>
  <c r="K7" i="23" l="1"/>
  <c r="E7" i="28" s="1"/>
  <c r="K8" i="23"/>
  <c r="E8" i="28" s="1"/>
  <c r="K9" i="23"/>
  <c r="E9" i="28" s="1"/>
  <c r="K5" i="23"/>
  <c r="E5" i="28" s="1"/>
  <c r="K6" i="23"/>
  <c r="E6" i="28" s="1"/>
  <c r="K8" i="22"/>
  <c r="D8" i="28" s="1"/>
  <c r="K7" i="22"/>
  <c r="D7" i="28" s="1"/>
  <c r="K5" i="22" l="1"/>
  <c r="D5" i="28" s="1"/>
  <c r="K6" i="22"/>
  <c r="D6" i="28" s="1"/>
  <c r="K9" i="22"/>
  <c r="D9" i="28" s="1"/>
  <c r="K9" i="21"/>
  <c r="C9" i="28" s="1"/>
  <c r="K8" i="21"/>
  <c r="C8" i="28" s="1"/>
  <c r="K7" i="21"/>
  <c r="C7" i="28" s="1"/>
  <c r="K6" i="21"/>
  <c r="C6" i="28" s="1"/>
  <c r="K5" i="21"/>
  <c r="C5" i="28" s="1"/>
  <c r="K5" i="20" l="1"/>
  <c r="B5" i="28" s="1"/>
  <c r="K6" i="20"/>
  <c r="B6" i="28" s="1"/>
  <c r="K7" i="20"/>
  <c r="B7" i="28" s="1"/>
  <c r="K8" i="20"/>
  <c r="B8" i="28" s="1"/>
  <c r="K9" i="20"/>
  <c r="B9" i="28" s="1"/>
  <c r="G5" i="28" l="1"/>
  <c r="G9" i="28" l="1"/>
  <c r="G8" i="28"/>
  <c r="G7" i="28"/>
  <c r="G6" i="28"/>
  <c r="H6" i="28" l="1"/>
  <c r="H7" i="28"/>
  <c r="H8" i="28"/>
  <c r="H9" i="28"/>
  <c r="H5" i="28"/>
</calcChain>
</file>

<file path=xl/sharedStrings.xml><?xml version="1.0" encoding="utf-8"?>
<sst xmlns="http://schemas.openxmlformats.org/spreadsheetml/2006/main" count="124" uniqueCount="58">
  <si>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</si>
  <si>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</si>
  <si>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</si>
  <si>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</si>
  <si>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</si>
  <si>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</si>
  <si>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</si>
  <si>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</si>
  <si>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r>
      <t xml:space="preserve">Total
</t>
    </r>
    <r>
      <rPr>
        <b/>
        <sz val="8"/>
        <rFont val="Arial"/>
        <family val="2"/>
      </rPr>
      <t>(technical)</t>
    </r>
  </si>
  <si>
    <t>Criterion #4</t>
  </si>
  <si>
    <t>Criterion #5</t>
  </si>
  <si>
    <t>Criterion #6</t>
  </si>
  <si>
    <t xml:space="preserve">Total
</t>
  </si>
  <si>
    <t>Criterion #7</t>
  </si>
  <si>
    <t>Criterion #8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</si>
  <si>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</si>
  <si>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</si>
  <si>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</si>
  <si>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</si>
  <si>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</si>
  <si>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</si>
  <si>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</si>
  <si>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</si>
  <si>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</si>
  <si>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</si>
  <si>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</si>
  <si>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</si>
  <si>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</si>
  <si>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</si>
  <si>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*Total =</t>
  </si>
  <si>
    <t>*Note:  Total should be equal to 100 if received 5-point per criterion.</t>
  </si>
  <si>
    <t>Special Instructions for Evaluators:</t>
  </si>
  <si>
    <t>RESPONDENT EVALUATION MATRIX</t>
  </si>
  <si>
    <t>**Criteria 8 will be scored by the HUB Department</t>
  </si>
  <si>
    <t>Total</t>
  </si>
  <si>
    <t>Criterion #8
HUB DEPARTMENT</t>
  </si>
  <si>
    <r>
      <t xml:space="preserve">Total
</t>
    </r>
    <r>
      <rPr>
        <sz val="11"/>
        <rFont val="Arial"/>
        <family val="2"/>
      </rPr>
      <t>(Technical)</t>
    </r>
  </si>
  <si>
    <t>Hoar Construction</t>
  </si>
  <si>
    <t>J.T. Vaughn Construction</t>
  </si>
  <si>
    <t>Tellepsen</t>
  </si>
  <si>
    <t>1. Relevant Experience and Capabilities (Section 4.3)</t>
  </si>
  <si>
    <t>2. Qualifications of Project Team (Section 4.4)</t>
  </si>
  <si>
    <t>3. Ability to Establish Budgets and Control Costs(Section 4.5)</t>
  </si>
  <si>
    <t>4. Ability to Meet Schedules (Section 4.6)</t>
  </si>
  <si>
    <t>5. Knowledge of &amp; Approach to Best Practices (Section 4.7)</t>
  </si>
  <si>
    <t>6. Ability to Manage Construction Safety Risks (Section 4.8)</t>
  </si>
  <si>
    <t>7. Quality and Responsiveness of Qualifications (Section 4.9)</t>
  </si>
  <si>
    <t>8. Respondent’s Past HUB/MBE/WBE Goal Attainment and Quality of Procedures for UHS HUB Goal Attainment on this Project (Section 4.10)</t>
  </si>
  <si>
    <t>RFQ730-18098 CMAR UH Core Building Renovations</t>
  </si>
  <si>
    <t>DPR</t>
  </si>
  <si>
    <t>Turner Construction</t>
  </si>
  <si>
    <t>Prepared by:  Tim Henry 8/24/18</t>
  </si>
  <si>
    <t>Checked by:  Jack Tenner 8/24/18</t>
  </si>
  <si>
    <t>Evaluator 1</t>
  </si>
  <si>
    <t>Evaluator 2</t>
  </si>
  <si>
    <t>Evaluator 3</t>
  </si>
  <si>
    <t>Evaluator 4</t>
  </si>
  <si>
    <t>Evaluator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</si>
</sst>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48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7" applyNumberFormat="0" applyAlignment="0" applyProtection="0"/>
    <xf numFmtId="0" fontId="10" fillId="25" borderId="8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7" applyNumberFormat="0" applyAlignment="0" applyProtection="0"/>
    <xf numFmtId="0" fontId="17" fillId="0" borderId="12" applyNumberFormat="0" applyFill="0" applyAlignment="0" applyProtection="0"/>
    <xf numFmtId="0" fontId="18" fillId="26" borderId="0" applyNumberFormat="0" applyBorder="0" applyAlignment="0" applyProtection="0"/>
    <xf numFmtId="0" fontId="5" fillId="27" borderId="13" applyNumberFormat="0" applyFont="0" applyAlignment="0" applyProtection="0"/>
    <xf numFmtId="0" fontId="19" fillId="24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5" fillId="27" borderId="13" applyNumberFormat="0" applyFont="0" applyAlignment="0" applyProtection="0"/>
    <xf numFmtId="44" fontId="5" fillId="0" borderId="0" applyFont="0" applyFill="0" applyBorder="0" applyAlignment="0" applyProtection="0"/>
    <xf numFmtId="0" fontId="4" fillId="27" borderId="13" applyNumberFormat="0" applyFont="0" applyAlignment="0" applyProtection="0"/>
    <xf numFmtId="0" fontId="5" fillId="0" borderId="0"/>
    <xf numFmtId="0" fontId="4" fillId="27" borderId="13" applyNumberFormat="0" applyFont="0" applyAlignment="0" applyProtection="0"/>
    <xf numFmtId="0" fontId="4" fillId="27" borderId="13" applyNumberFormat="0" applyFont="0" applyAlignment="0" applyProtection="0"/>
  </cellStyleXfs>
  <cellXfs count="11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6" xfId="0" applyNumberFormat="1" applyFont="1" applyBorder="1"/>
    <xf numFmtId="0" fontId="0" fillId="0" borderId="0" xfId="0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3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2" fillId="0" borderId="21" xfId="0" applyNumberFormat="1" applyFont="1" applyFill="1" applyBorder="1"/>
    <xf numFmtId="2" fontId="2" fillId="0" borderId="22" xfId="0" applyNumberFormat="1" applyFont="1" applyFill="1" applyBorder="1"/>
    <xf numFmtId="2" fontId="2" fillId="0" borderId="23" xfId="0" applyNumberFormat="1" applyFont="1" applyFill="1" applyBorder="1"/>
    <xf numFmtId="0" fontId="2" fillId="0" borderId="3" xfId="0" applyFont="1" applyFill="1" applyBorder="1"/>
    <xf numFmtId="0" fontId="0" fillId="0" borderId="0" xfId="0" applyFill="1"/>
    <xf numFmtId="0" fontId="2" fillId="30" borderId="3" xfId="0" applyFont="1" applyFill="1" applyBorder="1" applyAlignment="1">
      <alignment horizontal="center"/>
    </xf>
    <xf numFmtId="0" fontId="2" fillId="0" borderId="25" xfId="0" applyFont="1" applyBorder="1"/>
    <xf numFmtId="2" fontId="2" fillId="32" borderId="21" xfId="0" applyNumberFormat="1" applyFont="1" applyFill="1" applyBorder="1"/>
    <xf numFmtId="2" fontId="2" fillId="32" borderId="22" xfId="0" applyNumberFormat="1" applyFont="1" applyFill="1" applyBorder="1"/>
    <xf numFmtId="2" fontId="2" fillId="32" borderId="23" xfId="0" applyNumberFormat="1" applyFont="1" applyFill="1" applyBorder="1"/>
    <xf numFmtId="0" fontId="2" fillId="32" borderId="3" xfId="0" applyFont="1" applyFill="1" applyBorder="1"/>
    <xf numFmtId="0" fontId="3" fillId="32" borderId="24" xfId="0" applyFont="1" applyFill="1" applyBorder="1" applyAlignment="1">
      <alignment horizontal="center"/>
    </xf>
    <xf numFmtId="0" fontId="0" fillId="32" borderId="0" xfId="0" applyFill="1"/>
    <xf numFmtId="0" fontId="2" fillId="32" borderId="3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3" borderId="40" xfId="0" applyFont="1" applyFill="1" applyBorder="1" applyAlignment="1">
      <alignment horizontal="right"/>
    </xf>
    <xf numFmtId="0" fontId="3" fillId="33" borderId="41" xfId="0" applyFont="1" applyFill="1" applyBorder="1" applyAlignment="1">
      <alignment horizontal="center"/>
    </xf>
    <xf numFmtId="0" fontId="3" fillId="4" borderId="36" xfId="0" applyFont="1" applyFill="1" applyBorder="1" applyAlignment="1">
      <alignment horizontal="center"/>
    </xf>
    <xf numFmtId="2" fontId="30" fillId="31" borderId="5" xfId="0" applyNumberFormat="1" applyFont="1" applyFill="1" applyBorder="1"/>
    <xf numFmtId="0" fontId="2" fillId="34" borderId="5" xfId="0" applyFont="1" applyFill="1" applyBorder="1" applyAlignment="1">
      <alignment horizontal="center" vertical="center"/>
    </xf>
    <xf numFmtId="2" fontId="2" fillId="0" borderId="25" xfId="0" applyNumberFormat="1" applyFont="1" applyFill="1" applyBorder="1"/>
    <xf numFmtId="0" fontId="0" fillId="35" borderId="0" xfId="0" applyFill="1"/>
    <xf numFmtId="0" fontId="3" fillId="0" borderId="43" xfId="0" applyFont="1" applyBorder="1" applyAlignment="1">
      <alignment horizontal="center" vertical="center" textRotation="90" wrapText="1"/>
    </xf>
    <xf numFmtId="0" fontId="2" fillId="35" borderId="25" xfId="0" applyFont="1" applyFill="1" applyBorder="1"/>
    <xf numFmtId="0" fontId="3" fillId="35" borderId="18" xfId="0" applyFont="1" applyFill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0" xfId="0" applyFont="1" applyBorder="1"/>
    <xf numFmtId="0" fontId="0" fillId="0" borderId="0" xfId="0" applyFill="1"/>
    <xf numFmtId="0" fontId="3" fillId="0" borderId="4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31" borderId="5" xfId="0" applyFont="1" applyFill="1" applyBorder="1"/>
    <xf numFmtId="0" fontId="2" fillId="31" borderId="25" xfId="0" applyFont="1" applyFill="1" applyBorder="1"/>
    <xf numFmtId="0" fontId="2" fillId="31" borderId="6" xfId="0" applyFont="1" applyFill="1" applyBorder="1"/>
    <xf numFmtId="0" fontId="3" fillId="31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/>
    <xf numFmtId="0" fontId="2" fillId="0" borderId="25" xfId="0" applyFont="1" applyFill="1" applyBorder="1"/>
    <xf numFmtId="0" fontId="2" fillId="0" borderId="6" xfId="0" applyFont="1" applyFill="1" applyBorder="1"/>
    <xf numFmtId="0" fontId="3" fillId="0" borderId="0" xfId="0" applyFont="1" applyFill="1" applyAlignment="1">
      <alignment horizontal="center" vertical="center"/>
    </xf>
    <xf numFmtId="0" fontId="3" fillId="32" borderId="0" xfId="0" applyFont="1" applyFill="1" applyAlignment="1">
      <alignment horizontal="center" vertical="center"/>
    </xf>
    <xf numFmtId="0" fontId="37" fillId="0" borderId="18" xfId="0" applyFont="1" applyBorder="1" applyAlignment="1">
      <alignment horizontal="center" vertical="center" textRotation="90" wrapText="1"/>
    </xf>
    <xf numFmtId="0" fontId="23" fillId="31" borderId="25" xfId="0" applyFont="1" applyFill="1" applyBorder="1"/>
    <xf numFmtId="0" fontId="23" fillId="0" borderId="25" xfId="0" applyFont="1" applyFill="1" applyBorder="1"/>
    <xf numFmtId="0" fontId="23" fillId="0" borderId="25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32" fillId="0" borderId="30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38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4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36" fillId="0" borderId="0" xfId="0" applyFont="1" applyAlignment="1">
      <alignment horizontal="center"/>
    </xf>
    <xf numFmtId="0" fontId="31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32" fillId="0" borderId="30" xfId="0" applyFont="1" applyBorder="1" applyAlignment="1">
      <alignment vertical="center" wrapText="1"/>
    </xf>
    <xf numFmtId="0" fontId="32" fillId="0" borderId="31" xfId="0" applyFont="1" applyBorder="1" applyAlignment="1">
      <alignment vertical="center" wrapText="1"/>
    </xf>
    <xf numFmtId="0" fontId="32" fillId="0" borderId="38" xfId="0" applyFont="1" applyBorder="1" applyAlignment="1">
      <alignment vertical="center" wrapText="1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7099%20CM@R%20University%20of%20Houston%20Garage%20No.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Summary"/>
    </sheetNames>
    <sheetDataSet>
      <sheetData sheetId="0">
        <row r="6">
          <cell r="A6" t="str">
            <v>RFQ730-17099 CM@R University of Houston Garage No. 5</v>
          </cell>
        </row>
        <row r="13">
          <cell r="E1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topLeftCell="A3" workbookViewId="0">
      <selection activeCell="A39" sqref="A39"/>
    </sheetView>
  </sheetViews>
  <sheetFormatPr defaultRowHeight="12.75" x14ac:dyDescent="0.2"/>
  <cols>
    <col min="1" max="1" width="75.28515625" bestFit="1" customWidth="1"/>
  </cols>
  <sheetData>
    <row r="2" spans="1:5" ht="15.75" x14ac:dyDescent="0.2">
      <c r="A2" s="34" t="s">
        <v>48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19" t="s">
        <v>49</v>
      </c>
      <c r="B5" s="30">
        <v>1</v>
      </c>
      <c r="C5" s="24"/>
      <c r="D5" s="5"/>
      <c r="E5" s="5"/>
    </row>
    <row r="6" spans="1:5" ht="15" x14ac:dyDescent="0.2">
      <c r="A6" s="19" t="s">
        <v>37</v>
      </c>
      <c r="B6" s="29">
        <v>2</v>
      </c>
    </row>
    <row r="7" spans="1:5" ht="15" x14ac:dyDescent="0.2">
      <c r="A7" s="19" t="s">
        <v>38</v>
      </c>
      <c r="B7" s="30">
        <v>3</v>
      </c>
    </row>
    <row r="8" spans="1:5" ht="15" x14ac:dyDescent="0.2">
      <c r="A8" s="19" t="s">
        <v>39</v>
      </c>
      <c r="B8" s="29">
        <v>4</v>
      </c>
    </row>
    <row r="9" spans="1:5" ht="15" x14ac:dyDescent="0.2">
      <c r="A9" s="19" t="s">
        <v>50</v>
      </c>
      <c r="B9" s="30">
        <v>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L33" sqref="L33"/>
    </sheetView>
  </sheetViews>
  <sheetFormatPr defaultRowHeight="12.75" x14ac:dyDescent="0.2"/>
  <cols>
    <col min="1" max="1" width="27.7109375" customWidth="1"/>
    <col min="5" max="5" width="31" customWidth="1"/>
  </cols>
  <sheetData>
    <row r="1" spans="1:10" ht="15.75" x14ac:dyDescent="0.25">
      <c r="A1" s="86" t="s">
        <v>32</v>
      </c>
      <c r="B1" s="86"/>
      <c r="C1" s="86"/>
      <c r="D1" s="86"/>
      <c r="E1" s="86"/>
      <c r="F1" s="86"/>
      <c r="G1" s="86"/>
      <c r="H1" s="86"/>
      <c r="I1" s="15"/>
      <c r="J1" s="15"/>
    </row>
    <row r="2" spans="1:10" ht="15.75" x14ac:dyDescent="0.25">
      <c r="A2" s="108" t="str">
        <f>[1]Cover!$A$6</f>
        <v>RFQ730-17099 CM@R University of Houston Garage No. 5</v>
      </c>
      <c r="B2" s="86"/>
      <c r="C2" s="86"/>
      <c r="D2" s="86"/>
      <c r="E2" s="86"/>
      <c r="F2" s="86"/>
      <c r="G2" s="86"/>
      <c r="H2" s="86"/>
      <c r="I2" s="15"/>
      <c r="J2" s="15"/>
    </row>
    <row r="3" spans="1:10" ht="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6.5" thickBot="1" x14ac:dyDescent="0.3">
      <c r="A4" s="15" t="s">
        <v>15</v>
      </c>
      <c r="B4" s="109"/>
      <c r="C4" s="109"/>
      <c r="D4" s="109"/>
      <c r="E4" s="109"/>
      <c r="F4" s="15"/>
      <c r="G4" s="15"/>
      <c r="H4" s="15"/>
      <c r="I4" s="15"/>
      <c r="J4" s="15"/>
    </row>
    <row r="5" spans="1:10" ht="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0" ht="15.75" thickBot="1" x14ac:dyDescent="0.25">
      <c r="A6" s="15" t="s">
        <v>16</v>
      </c>
      <c r="B6" s="110">
        <f>[1]Cover!$E$13</f>
        <v>0</v>
      </c>
      <c r="C6" s="110"/>
      <c r="D6" s="110"/>
      <c r="E6" s="110"/>
      <c r="F6" s="15"/>
      <c r="G6" s="15"/>
      <c r="H6" s="15"/>
      <c r="I6" s="15"/>
      <c r="J6" s="15"/>
    </row>
    <row r="7" spans="1:10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5" customHeight="1" x14ac:dyDescent="0.2">
      <c r="A8" s="91" t="s">
        <v>17</v>
      </c>
      <c r="B8" s="91"/>
      <c r="C8" s="91"/>
      <c r="D8" s="91"/>
      <c r="E8" s="91"/>
      <c r="F8" s="91"/>
      <c r="G8" s="91"/>
      <c r="H8" s="91"/>
      <c r="I8" s="15"/>
      <c r="J8" s="15"/>
    </row>
    <row r="9" spans="1:10" ht="15" customHeight="1" x14ac:dyDescent="0.2">
      <c r="A9" s="91"/>
      <c r="B9" s="91"/>
      <c r="C9" s="91"/>
      <c r="D9" s="91"/>
      <c r="E9" s="91"/>
      <c r="F9" s="91"/>
      <c r="G9" s="91"/>
      <c r="H9" s="91"/>
      <c r="I9" s="15"/>
      <c r="J9" s="15"/>
    </row>
    <row r="10" spans="1:10" ht="15.75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 ht="16.5" thickTop="1" x14ac:dyDescent="0.25">
      <c r="A11" s="102" t="s">
        <v>18</v>
      </c>
      <c r="B11" s="103"/>
      <c r="C11" s="103"/>
      <c r="D11" s="103"/>
      <c r="E11" s="104"/>
      <c r="F11" s="15"/>
      <c r="G11" s="15"/>
      <c r="H11" s="15"/>
      <c r="I11" s="15"/>
      <c r="J11" s="15"/>
    </row>
    <row r="12" spans="1:10" ht="15" customHeight="1" x14ac:dyDescent="0.2">
      <c r="A12" s="105" t="s">
        <v>19</v>
      </c>
      <c r="B12" s="106"/>
      <c r="C12" s="106"/>
      <c r="D12" s="106"/>
      <c r="E12" s="107"/>
      <c r="F12" s="15"/>
      <c r="G12" s="15"/>
      <c r="H12" s="15"/>
      <c r="I12" s="15"/>
      <c r="J12" s="15"/>
    </row>
    <row r="13" spans="1:10" ht="15" x14ac:dyDescent="0.2">
      <c r="A13" s="92" t="s">
        <v>20</v>
      </c>
      <c r="B13" s="93"/>
      <c r="C13" s="93"/>
      <c r="D13" s="93"/>
      <c r="E13" s="94"/>
      <c r="F13" s="15"/>
      <c r="G13" s="15"/>
      <c r="H13" s="15"/>
      <c r="I13" s="15"/>
      <c r="J13" s="15"/>
    </row>
    <row r="14" spans="1:10" ht="15" x14ac:dyDescent="0.2">
      <c r="A14" s="92" t="s">
        <v>21</v>
      </c>
      <c r="B14" s="93"/>
      <c r="C14" s="93"/>
      <c r="D14" s="93"/>
      <c r="E14" s="94"/>
      <c r="F14" s="15"/>
      <c r="G14" s="15"/>
      <c r="H14" s="15"/>
      <c r="I14" s="15"/>
      <c r="J14" s="15"/>
    </row>
    <row r="15" spans="1:10" ht="15" x14ac:dyDescent="0.2">
      <c r="A15" s="92" t="s">
        <v>22</v>
      </c>
      <c r="B15" s="93"/>
      <c r="C15" s="93"/>
      <c r="D15" s="93"/>
      <c r="E15" s="94"/>
      <c r="F15" s="15"/>
      <c r="G15" s="15"/>
      <c r="H15" s="15"/>
      <c r="I15" s="15"/>
      <c r="J15" s="15"/>
    </row>
    <row r="16" spans="1:10" ht="15" x14ac:dyDescent="0.2">
      <c r="A16" s="92" t="s">
        <v>23</v>
      </c>
      <c r="B16" s="93"/>
      <c r="C16" s="93"/>
      <c r="D16" s="93"/>
      <c r="E16" s="94"/>
      <c r="F16" s="15"/>
      <c r="G16" s="15"/>
      <c r="H16" s="15"/>
      <c r="I16" s="15"/>
      <c r="J16" s="15"/>
    </row>
    <row r="17" spans="1:10" ht="27.75" customHeight="1" thickBot="1" x14ac:dyDescent="0.25">
      <c r="A17" s="99" t="s">
        <v>24</v>
      </c>
      <c r="B17" s="100"/>
      <c r="C17" s="100"/>
      <c r="D17" s="100"/>
      <c r="E17" s="101"/>
      <c r="F17" s="15"/>
      <c r="G17" s="15"/>
      <c r="H17" s="15"/>
      <c r="I17" s="15"/>
      <c r="J17" s="15"/>
    </row>
    <row r="18" spans="1:10" ht="35.25" customHeight="1" thickTop="1" thickBo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</row>
    <row r="19" spans="1:10" ht="36.75" customHeight="1" thickTop="1" x14ac:dyDescent="0.25">
      <c r="A19" s="102" t="s">
        <v>25</v>
      </c>
      <c r="B19" s="103"/>
      <c r="C19" s="103"/>
      <c r="D19" s="103"/>
      <c r="E19" s="111"/>
      <c r="F19" s="56" t="s">
        <v>26</v>
      </c>
      <c r="G19" s="56" t="s">
        <v>27</v>
      </c>
      <c r="H19" s="49" t="s">
        <v>28</v>
      </c>
      <c r="I19" s="15"/>
      <c r="J19" s="15"/>
    </row>
    <row r="20" spans="1:10" ht="27" customHeight="1" x14ac:dyDescent="0.2">
      <c r="A20" s="112" t="s">
        <v>40</v>
      </c>
      <c r="B20" s="113"/>
      <c r="C20" s="113"/>
      <c r="D20" s="113"/>
      <c r="E20" s="114"/>
      <c r="F20" s="50"/>
      <c r="G20" s="50">
        <v>7</v>
      </c>
      <c r="H20" s="51">
        <f t="shared" ref="H20:H27" si="0">F20*G20</f>
        <v>0</v>
      </c>
      <c r="I20" s="52"/>
      <c r="J20" s="53"/>
    </row>
    <row r="21" spans="1:10" ht="27.75" customHeight="1" x14ac:dyDescent="0.2">
      <c r="A21" s="112" t="s">
        <v>41</v>
      </c>
      <c r="B21" s="113"/>
      <c r="C21" s="113"/>
      <c r="D21" s="113"/>
      <c r="E21" s="114"/>
      <c r="F21" s="50"/>
      <c r="G21" s="50">
        <v>4</v>
      </c>
      <c r="H21" s="51">
        <f t="shared" si="0"/>
        <v>0</v>
      </c>
      <c r="I21" s="52"/>
      <c r="J21" s="52"/>
    </row>
    <row r="22" spans="1:10" ht="28.5" customHeight="1" x14ac:dyDescent="0.2">
      <c r="A22" s="112" t="s">
        <v>42</v>
      </c>
      <c r="B22" s="113"/>
      <c r="C22" s="113"/>
      <c r="D22" s="113"/>
      <c r="E22" s="114"/>
      <c r="F22" s="50"/>
      <c r="G22" s="50">
        <v>2</v>
      </c>
      <c r="H22" s="51">
        <f t="shared" si="0"/>
        <v>0</v>
      </c>
      <c r="I22" s="52"/>
      <c r="J22" s="52"/>
    </row>
    <row r="23" spans="1:10" ht="30" customHeight="1" x14ac:dyDescent="0.2">
      <c r="A23" s="112" t="s">
        <v>43</v>
      </c>
      <c r="B23" s="113"/>
      <c r="C23" s="113"/>
      <c r="D23" s="113"/>
      <c r="E23" s="114"/>
      <c r="F23" s="50"/>
      <c r="G23" s="50">
        <v>2</v>
      </c>
      <c r="H23" s="51">
        <f t="shared" si="0"/>
        <v>0</v>
      </c>
      <c r="I23" s="52"/>
      <c r="J23" s="52"/>
    </row>
    <row r="24" spans="1:10" ht="34.5" customHeight="1" x14ac:dyDescent="0.2">
      <c r="A24" s="95" t="s">
        <v>44</v>
      </c>
      <c r="B24" s="96"/>
      <c r="C24" s="96"/>
      <c r="D24" s="96"/>
      <c r="E24" s="97"/>
      <c r="F24" s="50"/>
      <c r="G24" s="50">
        <v>1</v>
      </c>
      <c r="H24" s="51">
        <f t="shared" si="0"/>
        <v>0</v>
      </c>
      <c r="I24" s="52"/>
      <c r="J24" s="52"/>
    </row>
    <row r="25" spans="1:10" ht="28.5" customHeight="1" x14ac:dyDescent="0.2">
      <c r="A25" s="95" t="s">
        <v>45</v>
      </c>
      <c r="B25" s="96"/>
      <c r="C25" s="96"/>
      <c r="D25" s="96"/>
      <c r="E25" s="97"/>
      <c r="F25" s="50"/>
      <c r="G25" s="50">
        <v>1</v>
      </c>
      <c r="H25" s="51">
        <f t="shared" si="0"/>
        <v>0</v>
      </c>
      <c r="I25" s="52"/>
      <c r="J25" s="52"/>
    </row>
    <row r="26" spans="1:10" ht="32.25" customHeight="1" x14ac:dyDescent="0.2">
      <c r="A26" s="95" t="s">
        <v>46</v>
      </c>
      <c r="B26" s="96"/>
      <c r="C26" s="96"/>
      <c r="D26" s="96"/>
      <c r="E26" s="97"/>
      <c r="F26" s="50"/>
      <c r="G26" s="50">
        <v>1</v>
      </c>
      <c r="H26" s="51">
        <f t="shared" si="0"/>
        <v>0</v>
      </c>
      <c r="I26" s="52"/>
      <c r="J26" s="52"/>
    </row>
    <row r="27" spans="1:10" ht="37.5" customHeight="1" x14ac:dyDescent="0.2">
      <c r="A27" s="95" t="s">
        <v>47</v>
      </c>
      <c r="B27" s="96"/>
      <c r="C27" s="96"/>
      <c r="D27" s="96"/>
      <c r="E27" s="97"/>
      <c r="F27" s="58"/>
      <c r="G27" s="50">
        <v>2</v>
      </c>
      <c r="H27" s="51">
        <f t="shared" si="0"/>
        <v>0</v>
      </c>
      <c r="I27" s="52"/>
      <c r="J27" s="52" t="s">
        <v>33</v>
      </c>
    </row>
    <row r="28" spans="1:10" ht="16.5" thickBot="1" x14ac:dyDescent="0.3">
      <c r="A28" s="15"/>
      <c r="B28" s="15"/>
      <c r="C28" s="15"/>
      <c r="D28" s="15"/>
      <c r="E28" s="15"/>
      <c r="F28" s="15"/>
      <c r="G28" s="54" t="s">
        <v>29</v>
      </c>
      <c r="H28" s="55">
        <f>SUM(H20:H27)</f>
        <v>0</v>
      </c>
      <c r="I28" s="15"/>
      <c r="J28" s="15"/>
    </row>
    <row r="29" spans="1:10" ht="15" x14ac:dyDescent="0.2">
      <c r="A29" s="98" t="s">
        <v>30</v>
      </c>
      <c r="B29" s="98"/>
      <c r="C29" s="98"/>
      <c r="D29" s="98"/>
      <c r="E29" s="98"/>
      <c r="F29" s="15"/>
      <c r="G29" s="15"/>
      <c r="H29" s="15"/>
      <c r="I29" s="15"/>
      <c r="J29" s="15"/>
    </row>
    <row r="30" spans="1:10" ht="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15" x14ac:dyDescent="0.2">
      <c r="A31" s="90" t="s">
        <v>31</v>
      </c>
      <c r="B31" s="90"/>
      <c r="C31" s="90"/>
      <c r="D31" s="15"/>
      <c r="E31" s="15"/>
      <c r="F31" s="15"/>
      <c r="G31" s="15"/>
      <c r="H31" s="15"/>
      <c r="I31" s="15"/>
      <c r="J31" s="15"/>
    </row>
    <row r="32" spans="1:10" ht="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</row>
    <row r="33" spans="1:10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</row>
  </sheetData>
  <protectedRanges>
    <protectedRange sqref="F20:F26" name="Points_1_1_1"/>
    <protectedRange sqref="B6:E6" name="Name_1_2_2"/>
  </protectedRanges>
  <mergeCells count="23">
    <mergeCell ref="A1:H1"/>
    <mergeCell ref="A2:H2"/>
    <mergeCell ref="B4:E4"/>
    <mergeCell ref="B6:E6"/>
    <mergeCell ref="A24:E24"/>
    <mergeCell ref="A19:E19"/>
    <mergeCell ref="A20:E20"/>
    <mergeCell ref="A21:E21"/>
    <mergeCell ref="A22:E22"/>
    <mergeCell ref="A23:E23"/>
    <mergeCell ref="A31:C31"/>
    <mergeCell ref="A8:H9"/>
    <mergeCell ref="A15:E15"/>
    <mergeCell ref="A25:E25"/>
    <mergeCell ref="A27:E27"/>
    <mergeCell ref="A29:E29"/>
    <mergeCell ref="A17:E17"/>
    <mergeCell ref="A11:E11"/>
    <mergeCell ref="A12:E12"/>
    <mergeCell ref="A13:E13"/>
    <mergeCell ref="A14:E14"/>
    <mergeCell ref="A16:E16"/>
    <mergeCell ref="A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5" sqref="I5:I9"/>
    </sheetView>
  </sheetViews>
  <sheetFormatPr defaultRowHeight="12.75" x14ac:dyDescent="0.2"/>
  <cols>
    <col min="1" max="1" width="50.85546875" customWidth="1"/>
    <col min="2" max="2" width="8.140625" style="26" customWidth="1"/>
    <col min="3" max="3" width="6" customWidth="1"/>
    <col min="4" max="4" width="6.140625" customWidth="1"/>
    <col min="5" max="5" width="7.28515625" style="14" customWidth="1"/>
    <col min="6" max="6" width="7.42578125" style="14" customWidth="1"/>
    <col min="7" max="8" width="8.85546875" style="14" customWidth="1"/>
    <col min="9" max="9" width="8.85546875" style="25" customWidth="1"/>
    <col min="10" max="10" width="8.85546875" style="64" customWidth="1"/>
    <col min="11" max="11" width="12.42578125" customWidth="1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7"/>
    </row>
    <row r="3" spans="1:12" ht="15.75" thickBot="1" x14ac:dyDescent="0.25">
      <c r="A3" s="7"/>
      <c r="C3" s="7"/>
      <c r="D3" s="7"/>
      <c r="K3" s="8"/>
      <c r="L3" s="7"/>
    </row>
    <row r="4" spans="1:12" ht="125.25" thickTop="1" thickBot="1" x14ac:dyDescent="0.25">
      <c r="A4" s="9" t="s">
        <v>4</v>
      </c>
      <c r="B4" s="27" t="s">
        <v>5</v>
      </c>
      <c r="C4" s="10" t="s">
        <v>6</v>
      </c>
      <c r="D4" s="10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12</v>
      </c>
      <c r="L4" s="11"/>
    </row>
    <row r="5" spans="1:12" ht="16.5" thickTop="1" x14ac:dyDescent="0.2">
      <c r="A5" s="40" t="str">
        <f>Responses!A5</f>
        <v>DPR</v>
      </c>
      <c r="B5" s="72">
        <v>24.5</v>
      </c>
      <c r="C5" s="72">
        <v>12</v>
      </c>
      <c r="D5" s="72">
        <v>7</v>
      </c>
      <c r="E5" s="72">
        <v>8</v>
      </c>
      <c r="F5" s="72">
        <v>4.5</v>
      </c>
      <c r="G5" s="73">
        <v>4.5</v>
      </c>
      <c r="H5" s="73">
        <v>4</v>
      </c>
      <c r="I5" s="83">
        <v>10</v>
      </c>
      <c r="J5" s="78">
        <f>SUM(B5:H5)</f>
        <v>64.5</v>
      </c>
      <c r="K5" s="6">
        <f t="shared" ref="K5:K9" si="0">SUM(B5:I5)</f>
        <v>74.5</v>
      </c>
      <c r="L5" s="32">
        <v>1</v>
      </c>
    </row>
    <row r="6" spans="1:12" ht="15.75" x14ac:dyDescent="0.25">
      <c r="A6" s="40" t="str">
        <f>Responses!A6</f>
        <v>Hoar Construction</v>
      </c>
      <c r="B6" s="77">
        <v>28</v>
      </c>
      <c r="C6" s="77">
        <v>14</v>
      </c>
      <c r="D6" s="77">
        <v>7</v>
      </c>
      <c r="E6" s="77">
        <v>8</v>
      </c>
      <c r="F6" s="77">
        <v>3</v>
      </c>
      <c r="G6" s="78">
        <v>3</v>
      </c>
      <c r="H6" s="78">
        <v>4</v>
      </c>
      <c r="I6" s="84">
        <v>10</v>
      </c>
      <c r="J6" s="78">
        <f t="shared" ref="J6:J9" si="1">SUM(B6:H6)</f>
        <v>67</v>
      </c>
      <c r="K6" s="6">
        <f t="shared" si="0"/>
        <v>77</v>
      </c>
      <c r="L6" s="31">
        <v>2</v>
      </c>
    </row>
    <row r="7" spans="1:12" ht="15.75" x14ac:dyDescent="0.25">
      <c r="A7" s="40" t="str">
        <f>Responses!A7</f>
        <v>J.T. Vaughn Construction</v>
      </c>
      <c r="B7" s="72">
        <v>28</v>
      </c>
      <c r="C7" s="72">
        <v>18</v>
      </c>
      <c r="D7" s="72">
        <v>8</v>
      </c>
      <c r="E7" s="72">
        <v>8</v>
      </c>
      <c r="F7" s="72">
        <v>4</v>
      </c>
      <c r="G7" s="73">
        <v>4</v>
      </c>
      <c r="H7" s="73">
        <v>4.5</v>
      </c>
      <c r="I7" s="83">
        <v>10</v>
      </c>
      <c r="J7" s="78">
        <f t="shared" si="1"/>
        <v>74.5</v>
      </c>
      <c r="K7" s="6">
        <f t="shared" si="0"/>
        <v>84.5</v>
      </c>
      <c r="L7" s="33">
        <v>3</v>
      </c>
    </row>
    <row r="8" spans="1:12" ht="15.75" x14ac:dyDescent="0.25">
      <c r="A8" s="40" t="str">
        <f>Responses!A8</f>
        <v>Tellepsen</v>
      </c>
      <c r="B8" s="77">
        <v>28</v>
      </c>
      <c r="C8" s="77">
        <v>18</v>
      </c>
      <c r="D8" s="77">
        <v>9</v>
      </c>
      <c r="E8" s="77">
        <v>8</v>
      </c>
      <c r="F8" s="77">
        <v>4</v>
      </c>
      <c r="G8" s="78">
        <v>4</v>
      </c>
      <c r="H8" s="78">
        <v>4</v>
      </c>
      <c r="I8" s="84">
        <v>10</v>
      </c>
      <c r="J8" s="78">
        <f t="shared" si="1"/>
        <v>75</v>
      </c>
      <c r="K8" s="6">
        <f t="shared" si="0"/>
        <v>85</v>
      </c>
      <c r="L8" s="31">
        <v>4</v>
      </c>
    </row>
    <row r="9" spans="1:12" ht="15.75" x14ac:dyDescent="0.25">
      <c r="A9" s="40" t="str">
        <f>Responses!A9</f>
        <v>Turner Construction</v>
      </c>
      <c r="B9" s="72">
        <v>31.5</v>
      </c>
      <c r="C9" s="72">
        <v>14</v>
      </c>
      <c r="D9" s="72">
        <v>6</v>
      </c>
      <c r="E9" s="72">
        <v>7</v>
      </c>
      <c r="F9" s="72">
        <v>4.5</v>
      </c>
      <c r="G9" s="73">
        <v>3</v>
      </c>
      <c r="H9" s="73">
        <v>3</v>
      </c>
      <c r="I9" s="83">
        <v>10</v>
      </c>
      <c r="J9" s="78">
        <f t="shared" si="1"/>
        <v>69</v>
      </c>
      <c r="K9" s="6">
        <f t="shared" si="0"/>
        <v>79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B26" sqref="B26"/>
    </sheetView>
  </sheetViews>
  <sheetFormatPr defaultRowHeight="12.75" x14ac:dyDescent="0.2"/>
  <cols>
    <col min="1" max="1" width="62" customWidth="1"/>
    <col min="2" max="2" width="7" style="25" bestFit="1" customWidth="1"/>
    <col min="3" max="3" width="5.5703125" customWidth="1"/>
    <col min="4" max="4" width="6.42578125" bestFit="1" customWidth="1"/>
    <col min="5" max="5" width="6.7109375" bestFit="1" customWidth="1"/>
    <col min="8" max="8" width="9.140625" style="14"/>
    <col min="9" max="9" width="9.140625" style="25"/>
    <col min="10" max="10" width="9.140625" style="64"/>
    <col min="12" max="12" width="17.140625" customWidth="1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00.5" customHeight="1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12</v>
      </c>
    </row>
    <row r="5" spans="1:12" ht="16.5" thickTop="1" x14ac:dyDescent="0.2">
      <c r="A5" s="40" t="str">
        <f>Responses!A5</f>
        <v>DPR</v>
      </c>
      <c r="B5" s="57">
        <v>35</v>
      </c>
      <c r="C5" s="72">
        <v>16</v>
      </c>
      <c r="D5" s="72">
        <v>8</v>
      </c>
      <c r="E5" s="72">
        <v>8</v>
      </c>
      <c r="F5" s="72">
        <v>5</v>
      </c>
      <c r="G5" s="72">
        <v>5</v>
      </c>
      <c r="H5" s="73">
        <v>0</v>
      </c>
      <c r="I5" s="83">
        <v>10</v>
      </c>
      <c r="J5" s="59">
        <f>SUM(B5:H5)</f>
        <v>77</v>
      </c>
      <c r="K5" s="6">
        <f t="shared" ref="K5:K9" si="0">SUM(B5:I5)</f>
        <v>87</v>
      </c>
      <c r="L5" s="32">
        <v>1</v>
      </c>
    </row>
    <row r="6" spans="1:12" ht="15.75" x14ac:dyDescent="0.25">
      <c r="A6" s="40" t="str">
        <f>Responses!A6</f>
        <v>Hoar Construction</v>
      </c>
      <c r="B6" s="28">
        <v>35</v>
      </c>
      <c r="C6" s="23">
        <v>20</v>
      </c>
      <c r="D6" s="23">
        <v>8</v>
      </c>
      <c r="E6" s="23">
        <v>8</v>
      </c>
      <c r="F6" s="23">
        <v>5</v>
      </c>
      <c r="G6" s="23">
        <v>4</v>
      </c>
      <c r="H6" s="41">
        <v>0</v>
      </c>
      <c r="I6" s="85">
        <v>10</v>
      </c>
      <c r="J6" s="59">
        <f t="shared" ref="J6:J9" si="1">SUM(B6:H6)</f>
        <v>80</v>
      </c>
      <c r="K6" s="6">
        <f t="shared" si="0"/>
        <v>90</v>
      </c>
      <c r="L6" s="31">
        <v>2</v>
      </c>
    </row>
    <row r="7" spans="1:12" ht="15.75" x14ac:dyDescent="0.25">
      <c r="A7" s="40" t="str">
        <f>Responses!A7</f>
        <v>J.T. Vaughn Construction</v>
      </c>
      <c r="B7" s="57">
        <v>31.5</v>
      </c>
      <c r="C7" s="72">
        <v>20</v>
      </c>
      <c r="D7" s="72">
        <v>8</v>
      </c>
      <c r="E7" s="72">
        <v>8</v>
      </c>
      <c r="F7" s="72">
        <v>5</v>
      </c>
      <c r="G7" s="72">
        <v>4</v>
      </c>
      <c r="H7" s="73">
        <v>5</v>
      </c>
      <c r="I7" s="83">
        <v>10</v>
      </c>
      <c r="J7" s="59">
        <f t="shared" si="1"/>
        <v>81.5</v>
      </c>
      <c r="K7" s="6">
        <f t="shared" si="0"/>
        <v>91.5</v>
      </c>
      <c r="L7" s="33">
        <v>3</v>
      </c>
    </row>
    <row r="8" spans="1:12" ht="15.75" x14ac:dyDescent="0.25">
      <c r="A8" s="40" t="str">
        <f>Responses!A8</f>
        <v>Tellepsen</v>
      </c>
      <c r="B8" s="28">
        <v>35</v>
      </c>
      <c r="C8" s="23">
        <v>20</v>
      </c>
      <c r="D8" s="23">
        <v>8</v>
      </c>
      <c r="E8" s="23">
        <v>10</v>
      </c>
      <c r="F8" s="23">
        <v>5</v>
      </c>
      <c r="G8" s="23">
        <v>4</v>
      </c>
      <c r="H8" s="41">
        <v>5</v>
      </c>
      <c r="I8" s="85">
        <v>10</v>
      </c>
      <c r="J8" s="59">
        <f t="shared" si="1"/>
        <v>87</v>
      </c>
      <c r="K8" s="6">
        <f t="shared" si="0"/>
        <v>97</v>
      </c>
      <c r="L8" s="31">
        <v>4</v>
      </c>
    </row>
    <row r="9" spans="1:12" ht="15.75" x14ac:dyDescent="0.25">
      <c r="A9" s="40" t="str">
        <f>Responses!A9</f>
        <v>Turner Construction</v>
      </c>
      <c r="B9" s="57">
        <v>35</v>
      </c>
      <c r="C9" s="72">
        <v>20</v>
      </c>
      <c r="D9" s="72">
        <v>10</v>
      </c>
      <c r="E9" s="72">
        <v>8</v>
      </c>
      <c r="F9" s="72">
        <v>5</v>
      </c>
      <c r="G9" s="72">
        <v>4</v>
      </c>
      <c r="H9" s="73">
        <v>5</v>
      </c>
      <c r="I9" s="83">
        <v>10</v>
      </c>
      <c r="J9" s="59">
        <f t="shared" si="1"/>
        <v>87</v>
      </c>
      <c r="K9" s="6">
        <f t="shared" si="0"/>
        <v>97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I5" sqref="I5:I9"/>
    </sheetView>
  </sheetViews>
  <sheetFormatPr defaultRowHeight="12.75" x14ac:dyDescent="0.2"/>
  <cols>
    <col min="1" max="1" width="69.28515625" customWidth="1"/>
    <col min="2" max="2" width="8.42578125" style="25" customWidth="1"/>
    <col min="3" max="3" width="9.140625" customWidth="1"/>
    <col min="4" max="4" width="9.85546875" customWidth="1"/>
    <col min="5" max="5" width="9" customWidth="1"/>
    <col min="8" max="8" width="9.140625" style="14"/>
    <col min="9" max="9" width="9.140625" style="25"/>
    <col min="10" max="10" width="9.140625" style="64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8</v>
      </c>
    </row>
    <row r="5" spans="1:12" ht="16.5" thickTop="1" x14ac:dyDescent="0.2">
      <c r="A5" s="40" t="str">
        <f>Responses!A5</f>
        <v>DPR</v>
      </c>
      <c r="B5" s="72">
        <v>28</v>
      </c>
      <c r="C5" s="72">
        <v>14</v>
      </c>
      <c r="D5" s="72">
        <v>8</v>
      </c>
      <c r="E5" s="72">
        <v>8</v>
      </c>
      <c r="F5" s="72">
        <v>4</v>
      </c>
      <c r="G5" s="73">
        <v>4</v>
      </c>
      <c r="H5" s="73">
        <v>4</v>
      </c>
      <c r="I5" s="83">
        <v>10</v>
      </c>
      <c r="J5" s="78">
        <f>SUM(B5:H5)</f>
        <v>70</v>
      </c>
      <c r="K5" s="6">
        <f t="shared" ref="K5:K9" si="0">SUM(B5:I5)</f>
        <v>80</v>
      </c>
      <c r="L5" s="32">
        <v>1</v>
      </c>
    </row>
    <row r="6" spans="1:12" ht="15.75" x14ac:dyDescent="0.25">
      <c r="A6" s="40" t="str">
        <f>Responses!A6</f>
        <v>Hoar Construction</v>
      </c>
      <c r="B6" s="77">
        <v>28</v>
      </c>
      <c r="C6" s="77">
        <v>16</v>
      </c>
      <c r="D6" s="77">
        <v>8</v>
      </c>
      <c r="E6" s="77">
        <v>8</v>
      </c>
      <c r="F6" s="77">
        <v>4</v>
      </c>
      <c r="G6" s="78">
        <v>4.5</v>
      </c>
      <c r="H6" s="78">
        <v>4</v>
      </c>
      <c r="I6" s="84">
        <v>10</v>
      </c>
      <c r="J6" s="78">
        <f t="shared" ref="J6:J9" si="1">SUM(B6:H6)</f>
        <v>72.5</v>
      </c>
      <c r="K6" s="6">
        <f t="shared" si="0"/>
        <v>82.5</v>
      </c>
      <c r="L6" s="31">
        <v>2</v>
      </c>
    </row>
    <row r="7" spans="1:12" ht="15.75" x14ac:dyDescent="0.25">
      <c r="A7" s="40" t="str">
        <f>Responses!A7</f>
        <v>J.T. Vaughn Construction</v>
      </c>
      <c r="B7" s="72">
        <v>31.5</v>
      </c>
      <c r="C7" s="72">
        <v>18</v>
      </c>
      <c r="D7" s="72">
        <v>9</v>
      </c>
      <c r="E7" s="72">
        <v>9</v>
      </c>
      <c r="F7" s="72">
        <v>4</v>
      </c>
      <c r="G7" s="73">
        <v>4</v>
      </c>
      <c r="H7" s="73">
        <v>4</v>
      </c>
      <c r="I7" s="83">
        <v>10</v>
      </c>
      <c r="J7" s="78">
        <f t="shared" si="1"/>
        <v>79.5</v>
      </c>
      <c r="K7" s="6">
        <f t="shared" si="0"/>
        <v>89.5</v>
      </c>
      <c r="L7" s="33">
        <v>3</v>
      </c>
    </row>
    <row r="8" spans="1:12" ht="15.75" x14ac:dyDescent="0.25">
      <c r="A8" s="40" t="str">
        <f>Responses!A8</f>
        <v>Tellepsen</v>
      </c>
      <c r="B8" s="77">
        <v>31.5</v>
      </c>
      <c r="C8" s="77">
        <v>18</v>
      </c>
      <c r="D8" s="77">
        <v>8</v>
      </c>
      <c r="E8" s="77">
        <v>8</v>
      </c>
      <c r="F8" s="77">
        <v>4</v>
      </c>
      <c r="G8" s="78">
        <v>4</v>
      </c>
      <c r="H8" s="78">
        <v>4</v>
      </c>
      <c r="I8" s="84">
        <v>10</v>
      </c>
      <c r="J8" s="78">
        <f t="shared" si="1"/>
        <v>77.5</v>
      </c>
      <c r="K8" s="6">
        <f t="shared" si="0"/>
        <v>87.5</v>
      </c>
      <c r="L8" s="31">
        <v>4</v>
      </c>
    </row>
    <row r="9" spans="1:12" ht="15.75" x14ac:dyDescent="0.25">
      <c r="A9" s="40" t="str">
        <f>Responses!A9</f>
        <v>Turner Construction</v>
      </c>
      <c r="B9" s="72">
        <v>31.5</v>
      </c>
      <c r="C9" s="72">
        <v>16</v>
      </c>
      <c r="D9" s="72">
        <v>9</v>
      </c>
      <c r="E9" s="72">
        <v>9</v>
      </c>
      <c r="F9" s="72">
        <v>4</v>
      </c>
      <c r="G9" s="73">
        <v>4</v>
      </c>
      <c r="H9" s="73">
        <v>4</v>
      </c>
      <c r="I9" s="83">
        <v>10</v>
      </c>
      <c r="J9" s="78">
        <f t="shared" si="1"/>
        <v>77.5</v>
      </c>
      <c r="K9" s="6">
        <f t="shared" si="0"/>
        <v>87.5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36" sqref="A36"/>
    </sheetView>
  </sheetViews>
  <sheetFormatPr defaultRowHeight="12.75" x14ac:dyDescent="0.2"/>
  <cols>
    <col min="1" max="1" width="70.42578125" customWidth="1"/>
    <col min="2" max="2" width="7.7109375" style="25" customWidth="1"/>
    <col min="3" max="3" width="8.140625" customWidth="1"/>
    <col min="4" max="4" width="7.85546875" customWidth="1"/>
    <col min="5" max="5" width="9.42578125" customWidth="1"/>
    <col min="8" max="8" width="9.140625" style="14"/>
    <col min="9" max="9" width="9.140625" style="25"/>
    <col min="10" max="10" width="9.140625" style="64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8</v>
      </c>
    </row>
    <row r="5" spans="1:12" ht="16.5" thickTop="1" x14ac:dyDescent="0.2">
      <c r="A5" s="40" t="str">
        <f>Responses!A5</f>
        <v>DPR</v>
      </c>
      <c r="B5" s="72">
        <v>31.5</v>
      </c>
      <c r="C5" s="72">
        <v>14</v>
      </c>
      <c r="D5" s="72">
        <v>8</v>
      </c>
      <c r="E5" s="72">
        <v>8</v>
      </c>
      <c r="F5" s="72">
        <v>4</v>
      </c>
      <c r="G5" s="73">
        <v>4</v>
      </c>
      <c r="H5" s="73">
        <v>4</v>
      </c>
      <c r="I5" s="83">
        <v>10</v>
      </c>
      <c r="J5" s="78">
        <f>SUM(B5:H5)</f>
        <v>73.5</v>
      </c>
      <c r="K5" s="6">
        <f t="shared" ref="K5:K9" si="0">SUM(B5:I5)</f>
        <v>83.5</v>
      </c>
      <c r="L5" s="32">
        <v>1</v>
      </c>
    </row>
    <row r="6" spans="1:12" ht="15.75" x14ac:dyDescent="0.25">
      <c r="A6" s="40" t="str">
        <f>Responses!A6</f>
        <v>Hoar Construction</v>
      </c>
      <c r="B6" s="77">
        <v>31.5</v>
      </c>
      <c r="C6" s="77">
        <v>16</v>
      </c>
      <c r="D6" s="77">
        <v>7</v>
      </c>
      <c r="E6" s="77">
        <v>7</v>
      </c>
      <c r="F6" s="77">
        <v>3.5</v>
      </c>
      <c r="G6" s="78">
        <v>4</v>
      </c>
      <c r="H6" s="78">
        <v>4</v>
      </c>
      <c r="I6" s="84">
        <v>10</v>
      </c>
      <c r="J6" s="78">
        <f t="shared" ref="J6:J9" si="1">SUM(B6:H6)</f>
        <v>73</v>
      </c>
      <c r="K6" s="6">
        <f t="shared" si="0"/>
        <v>83</v>
      </c>
      <c r="L6" s="31">
        <v>2</v>
      </c>
    </row>
    <row r="7" spans="1:12" ht="15.75" x14ac:dyDescent="0.25">
      <c r="A7" s="40" t="str">
        <f>Responses!A7</f>
        <v>J.T. Vaughn Construction</v>
      </c>
      <c r="B7" s="72">
        <v>31.5</v>
      </c>
      <c r="C7" s="72">
        <v>16</v>
      </c>
      <c r="D7" s="72">
        <v>6</v>
      </c>
      <c r="E7" s="72">
        <v>7</v>
      </c>
      <c r="F7" s="72">
        <v>4.5</v>
      </c>
      <c r="G7" s="73">
        <v>4</v>
      </c>
      <c r="H7" s="73">
        <v>4</v>
      </c>
      <c r="I7" s="83">
        <v>10</v>
      </c>
      <c r="J7" s="78">
        <f t="shared" si="1"/>
        <v>73</v>
      </c>
      <c r="K7" s="6">
        <f t="shared" si="0"/>
        <v>83</v>
      </c>
      <c r="L7" s="33">
        <v>3</v>
      </c>
    </row>
    <row r="8" spans="1:12" ht="15.75" x14ac:dyDescent="0.25">
      <c r="A8" s="40" t="str">
        <f>Responses!A8</f>
        <v>Tellepsen</v>
      </c>
      <c r="B8" s="77">
        <v>31.5</v>
      </c>
      <c r="C8" s="77">
        <v>18</v>
      </c>
      <c r="D8" s="77">
        <v>7</v>
      </c>
      <c r="E8" s="77">
        <v>8</v>
      </c>
      <c r="F8" s="77">
        <v>4</v>
      </c>
      <c r="G8" s="78">
        <v>4</v>
      </c>
      <c r="H8" s="78">
        <v>4</v>
      </c>
      <c r="I8" s="84">
        <v>10</v>
      </c>
      <c r="J8" s="78">
        <f t="shared" si="1"/>
        <v>76.5</v>
      </c>
      <c r="K8" s="6">
        <f t="shared" si="0"/>
        <v>86.5</v>
      </c>
      <c r="L8" s="31">
        <v>4</v>
      </c>
    </row>
    <row r="9" spans="1:12" ht="15.75" x14ac:dyDescent="0.25">
      <c r="A9" s="40" t="str">
        <f>Responses!A9</f>
        <v>Turner Construction</v>
      </c>
      <c r="B9" s="72">
        <v>31.5</v>
      </c>
      <c r="C9" s="72">
        <v>18</v>
      </c>
      <c r="D9" s="72">
        <v>8</v>
      </c>
      <c r="E9" s="72">
        <v>7</v>
      </c>
      <c r="F9" s="72">
        <v>4</v>
      </c>
      <c r="G9" s="73">
        <v>4</v>
      </c>
      <c r="H9" s="73">
        <v>4</v>
      </c>
      <c r="I9" s="83">
        <v>10</v>
      </c>
      <c r="J9" s="78">
        <f t="shared" si="1"/>
        <v>76.5</v>
      </c>
      <c r="K9" s="6">
        <f t="shared" si="0"/>
        <v>86.5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F31" sqref="F31"/>
    </sheetView>
  </sheetViews>
  <sheetFormatPr defaultRowHeight="12.75" x14ac:dyDescent="0.2"/>
  <cols>
    <col min="1" max="1" width="59.42578125" customWidth="1"/>
    <col min="2" max="2" width="8.140625" style="25" customWidth="1"/>
    <col min="3" max="4" width="7" customWidth="1"/>
    <col min="5" max="5" width="9.28515625" customWidth="1"/>
    <col min="8" max="8" width="9.140625" style="14"/>
    <col min="9" max="9" width="9.140625" style="25"/>
    <col min="10" max="10" width="9.140625" style="64"/>
  </cols>
  <sheetData>
    <row r="1" spans="1:12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2" ht="12.75" customHeight="1" x14ac:dyDescent="0.2">
      <c r="A2" s="88" t="str">
        <f>Responses!A2</f>
        <v>RFQ730-18098 CMAR UH Core Building Renovations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2" ht="15.75" thickBot="1" x14ac:dyDescent="0.25">
      <c r="A3" s="14"/>
      <c r="B3" s="26"/>
      <c r="C3" s="14"/>
      <c r="D3" s="14"/>
      <c r="E3" s="14"/>
      <c r="F3" s="14"/>
      <c r="G3" s="14"/>
      <c r="K3" s="16"/>
    </row>
    <row r="4" spans="1:12" ht="125.2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82" t="s">
        <v>35</v>
      </c>
      <c r="J4" s="61" t="s">
        <v>36</v>
      </c>
      <c r="K4" s="22" t="s">
        <v>8</v>
      </c>
    </row>
    <row r="5" spans="1:12" ht="16.5" thickTop="1" x14ac:dyDescent="0.2">
      <c r="A5" s="40" t="str">
        <f>Responses!A5</f>
        <v>DPR</v>
      </c>
      <c r="B5" s="72">
        <v>24.5</v>
      </c>
      <c r="C5" s="72">
        <v>15.2</v>
      </c>
      <c r="D5" s="72">
        <v>8</v>
      </c>
      <c r="E5" s="72">
        <v>8</v>
      </c>
      <c r="F5" s="72">
        <v>3.8</v>
      </c>
      <c r="G5" s="73">
        <v>4</v>
      </c>
      <c r="H5" s="73">
        <v>4</v>
      </c>
      <c r="I5" s="83">
        <v>10</v>
      </c>
      <c r="J5" s="78">
        <f>SUM(B5:H5)</f>
        <v>67.5</v>
      </c>
      <c r="K5" s="6">
        <f t="shared" ref="K5:K9" si="0">SUM(B5:I5)</f>
        <v>77.5</v>
      </c>
      <c r="L5" s="32">
        <v>1</v>
      </c>
    </row>
    <row r="6" spans="1:12" ht="15.75" x14ac:dyDescent="0.25">
      <c r="A6" s="40" t="str">
        <f>Responses!A6</f>
        <v>Hoar Construction</v>
      </c>
      <c r="B6" s="77">
        <v>24.5</v>
      </c>
      <c r="C6" s="77">
        <v>14</v>
      </c>
      <c r="D6" s="77">
        <v>8</v>
      </c>
      <c r="E6" s="77">
        <v>8</v>
      </c>
      <c r="F6" s="77">
        <v>3.4</v>
      </c>
      <c r="G6" s="78">
        <v>4</v>
      </c>
      <c r="H6" s="78">
        <v>4</v>
      </c>
      <c r="I6" s="84">
        <v>10</v>
      </c>
      <c r="J6" s="78">
        <f t="shared" ref="J6:J9" si="1">SUM(B6:H6)</f>
        <v>65.900000000000006</v>
      </c>
      <c r="K6" s="6">
        <f t="shared" si="0"/>
        <v>75.900000000000006</v>
      </c>
      <c r="L6" s="31">
        <v>2</v>
      </c>
    </row>
    <row r="7" spans="1:12" ht="15.75" x14ac:dyDescent="0.25">
      <c r="A7" s="40" t="str">
        <f>Responses!A7</f>
        <v>J.T. Vaughn Construction</v>
      </c>
      <c r="B7" s="72">
        <v>26.6</v>
      </c>
      <c r="C7" s="72">
        <v>15.2</v>
      </c>
      <c r="D7" s="72">
        <v>8</v>
      </c>
      <c r="E7" s="72">
        <v>8</v>
      </c>
      <c r="F7" s="72">
        <v>3.9</v>
      </c>
      <c r="G7" s="73">
        <v>4</v>
      </c>
      <c r="H7" s="73">
        <v>4</v>
      </c>
      <c r="I7" s="83">
        <v>10</v>
      </c>
      <c r="J7" s="78">
        <f t="shared" si="1"/>
        <v>69.699999999999989</v>
      </c>
      <c r="K7" s="6">
        <f t="shared" si="0"/>
        <v>79.699999999999989</v>
      </c>
      <c r="L7" s="33">
        <v>3</v>
      </c>
    </row>
    <row r="8" spans="1:12" ht="15.75" x14ac:dyDescent="0.25">
      <c r="A8" s="40" t="str">
        <f>Responses!A8</f>
        <v>Tellepsen</v>
      </c>
      <c r="B8" s="77">
        <v>27.3</v>
      </c>
      <c r="C8" s="77">
        <v>14.4</v>
      </c>
      <c r="D8" s="77">
        <v>8</v>
      </c>
      <c r="E8" s="77">
        <v>8</v>
      </c>
      <c r="F8" s="77">
        <v>4</v>
      </c>
      <c r="G8" s="78">
        <v>4</v>
      </c>
      <c r="H8" s="78">
        <v>4</v>
      </c>
      <c r="I8" s="84">
        <v>10</v>
      </c>
      <c r="J8" s="78">
        <f t="shared" si="1"/>
        <v>69.7</v>
      </c>
      <c r="K8" s="6">
        <f t="shared" si="0"/>
        <v>79.7</v>
      </c>
      <c r="L8" s="31">
        <v>4</v>
      </c>
    </row>
    <row r="9" spans="1:12" ht="15.75" x14ac:dyDescent="0.25">
      <c r="A9" s="40" t="str">
        <f>Responses!A9</f>
        <v>Turner Construction</v>
      </c>
      <c r="B9" s="72">
        <v>27.3</v>
      </c>
      <c r="C9" s="72">
        <v>14.8</v>
      </c>
      <c r="D9" s="72">
        <v>8</v>
      </c>
      <c r="E9" s="72">
        <v>8</v>
      </c>
      <c r="F9" s="72">
        <v>4</v>
      </c>
      <c r="G9" s="73">
        <v>4</v>
      </c>
      <c r="H9" s="73">
        <v>3.8</v>
      </c>
      <c r="I9" s="83">
        <v>10</v>
      </c>
      <c r="J9" s="78">
        <f t="shared" si="1"/>
        <v>69.899999999999991</v>
      </c>
      <c r="K9" s="6">
        <f t="shared" si="0"/>
        <v>79.899999999999991</v>
      </c>
      <c r="L9" s="33">
        <v>5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D24" sqref="D24"/>
    </sheetView>
  </sheetViews>
  <sheetFormatPr defaultRowHeight="12.75" x14ac:dyDescent="0.2"/>
  <cols>
    <col min="1" max="1" width="47.140625" customWidth="1"/>
    <col min="7" max="7" width="19.7109375" customWidth="1"/>
    <col min="8" max="8" width="14.85546875" customWidth="1"/>
  </cols>
  <sheetData>
    <row r="1" spans="1:10" ht="15.75" x14ac:dyDescent="0.25">
      <c r="A1" s="86" t="s">
        <v>0</v>
      </c>
      <c r="B1" s="87"/>
      <c r="C1" s="87"/>
      <c r="D1" s="87"/>
      <c r="E1" s="87"/>
      <c r="F1" s="87"/>
      <c r="G1" s="87"/>
      <c r="H1" s="87"/>
      <c r="I1" s="64"/>
      <c r="J1" s="64"/>
    </row>
    <row r="2" spans="1:10" x14ac:dyDescent="0.2">
      <c r="A2" s="88" t="str">
        <f>Responses!A2</f>
        <v>RFQ730-18098 CMAR UH Core Building Renovations</v>
      </c>
      <c r="B2" s="89"/>
      <c r="C2" s="89"/>
      <c r="D2" s="89"/>
      <c r="E2" s="89"/>
      <c r="F2" s="89"/>
      <c r="G2" s="89"/>
      <c r="H2" s="89"/>
      <c r="I2" s="64"/>
      <c r="J2" s="64"/>
    </row>
    <row r="3" spans="1:10" ht="15.75" thickBot="1" x14ac:dyDescent="0.25">
      <c r="A3" s="65"/>
      <c r="B3" s="65"/>
      <c r="C3" s="65"/>
      <c r="D3" s="65"/>
      <c r="E3" s="65"/>
      <c r="F3" s="65"/>
      <c r="G3" s="68"/>
      <c r="H3" s="68"/>
      <c r="I3" s="64"/>
      <c r="J3" s="64"/>
    </row>
    <row r="4" spans="1:10" ht="72.75" thickBot="1" x14ac:dyDescent="0.25">
      <c r="A4" s="3" t="s">
        <v>2</v>
      </c>
      <c r="B4" s="12" t="s">
        <v>53</v>
      </c>
      <c r="C4" s="12" t="s">
        <v>54</v>
      </c>
      <c r="D4" s="12" t="s">
        <v>55</v>
      </c>
      <c r="E4" s="12" t="s">
        <v>56</v>
      </c>
      <c r="F4" s="12" t="s">
        <v>57</v>
      </c>
      <c r="G4" s="13" t="s">
        <v>3</v>
      </c>
      <c r="H4" s="2" t="s">
        <v>1</v>
      </c>
      <c r="I4" s="64"/>
      <c r="J4" s="64"/>
    </row>
    <row r="5" spans="1:10" s="47" customFormat="1" ht="15.75" x14ac:dyDescent="0.2">
      <c r="A5" s="48" t="str">
        <f>Responses!A5</f>
        <v>DPR</v>
      </c>
      <c r="B5" s="42">
        <f>'1'!J5</f>
        <v>64.5</v>
      </c>
      <c r="C5" s="43">
        <f>'2'!J5</f>
        <v>77</v>
      </c>
      <c r="D5" s="43">
        <f>'3'!J5</f>
        <v>70</v>
      </c>
      <c r="E5" s="43">
        <f>'4'!J5</f>
        <v>73.5</v>
      </c>
      <c r="F5" s="43">
        <f>'5'!J5</f>
        <v>67.5</v>
      </c>
      <c r="G5" s="44">
        <f>AVERAGE(B5:F5)</f>
        <v>70.5</v>
      </c>
      <c r="H5" s="45">
        <f>RANK(G5,$G$5:$G$9,0)</f>
        <v>5</v>
      </c>
      <c r="I5" s="81">
        <v>1</v>
      </c>
    </row>
    <row r="6" spans="1:10" s="69" customFormat="1" ht="15.75" x14ac:dyDescent="0.25">
      <c r="A6" s="76" t="str">
        <f>Responses!A6</f>
        <v>Hoar Construction</v>
      </c>
      <c r="B6" s="35">
        <f>'1'!J6</f>
        <v>67</v>
      </c>
      <c r="C6" s="36">
        <f>'2'!J6</f>
        <v>80</v>
      </c>
      <c r="D6" s="36">
        <f>'3'!J6</f>
        <v>72.5</v>
      </c>
      <c r="E6" s="36">
        <f>'4'!J6</f>
        <v>73</v>
      </c>
      <c r="F6" s="36">
        <f>'5'!J6</f>
        <v>65.900000000000006</v>
      </c>
      <c r="G6" s="37">
        <f>AVERAGE(B6:F6)</f>
        <v>71.679999999999993</v>
      </c>
      <c r="H6" s="38">
        <f>RANK(G6,$G$5:$G$9,0)</f>
        <v>4</v>
      </c>
      <c r="I6" s="31">
        <v>2</v>
      </c>
    </row>
    <row r="7" spans="1:10" s="47" customFormat="1" ht="15.75" x14ac:dyDescent="0.25">
      <c r="A7" s="48" t="str">
        <f>Responses!A7</f>
        <v>J.T. Vaughn Construction</v>
      </c>
      <c r="B7" s="42">
        <f>'1'!J7</f>
        <v>74.5</v>
      </c>
      <c r="C7" s="43">
        <f>'2'!J7</f>
        <v>81.5</v>
      </c>
      <c r="D7" s="43">
        <f>'3'!J7</f>
        <v>79.5</v>
      </c>
      <c r="E7" s="43">
        <f>'4'!J7</f>
        <v>73</v>
      </c>
      <c r="F7" s="43">
        <f>'5'!J7</f>
        <v>69.699999999999989</v>
      </c>
      <c r="G7" s="44">
        <f>AVERAGE(B7:F7)</f>
        <v>75.64</v>
      </c>
      <c r="H7" s="45">
        <f>RANK(G7,$G$5:$G$9,0)</f>
        <v>3</v>
      </c>
      <c r="I7" s="46">
        <v>3</v>
      </c>
    </row>
    <row r="8" spans="1:10" s="47" customFormat="1" ht="15.75" x14ac:dyDescent="0.25">
      <c r="A8" s="48" t="str">
        <f>Responses!A8</f>
        <v>Tellepsen</v>
      </c>
      <c r="B8" s="42">
        <f>'1'!J8</f>
        <v>75</v>
      </c>
      <c r="C8" s="43">
        <f>'2'!J8</f>
        <v>87</v>
      </c>
      <c r="D8" s="43">
        <f>'3'!J8</f>
        <v>77.5</v>
      </c>
      <c r="E8" s="43">
        <f>'4'!J8</f>
        <v>76.5</v>
      </c>
      <c r="F8" s="43">
        <f>'5'!J8</f>
        <v>69.7</v>
      </c>
      <c r="G8" s="44">
        <f>AVERAGE(B8:F8)</f>
        <v>77.14</v>
      </c>
      <c r="H8" s="45">
        <f>RANK(G8,$G$5:$G$9,0)</f>
        <v>1</v>
      </c>
      <c r="I8" s="46">
        <v>4</v>
      </c>
    </row>
    <row r="9" spans="1:10" s="69" customFormat="1" ht="15.75" x14ac:dyDescent="0.25">
      <c r="A9" s="76" t="str">
        <f>Responses!A9</f>
        <v>Turner Construction</v>
      </c>
      <c r="B9" s="35">
        <f>'1'!J9</f>
        <v>69</v>
      </c>
      <c r="C9" s="36">
        <f>'2'!J9</f>
        <v>87</v>
      </c>
      <c r="D9" s="36">
        <f>'3'!J9</f>
        <v>77.5</v>
      </c>
      <c r="E9" s="36">
        <f>'4'!J9</f>
        <v>76.5</v>
      </c>
      <c r="F9" s="36">
        <f>'5'!J9</f>
        <v>69.899999999999991</v>
      </c>
      <c r="G9" s="37">
        <f>AVERAGE(B9:F9)</f>
        <v>75.97999999999999</v>
      </c>
      <c r="H9" s="38">
        <f>RANK(G9,$G$5:$G$9,0)</f>
        <v>2</v>
      </c>
      <c r="I9" s="31">
        <v>5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"/>
  <sheetViews>
    <sheetView workbookViewId="0">
      <selection activeCell="O29" sqref="O29"/>
    </sheetView>
  </sheetViews>
  <sheetFormatPr defaultRowHeight="12.75" x14ac:dyDescent="0.2"/>
  <cols>
    <col min="1" max="1" width="42.140625" customWidth="1"/>
    <col min="9" max="9" width="9.140625" style="60"/>
  </cols>
  <sheetData>
    <row r="1" spans="1:11" ht="75" thickTop="1" thickBot="1" x14ac:dyDescent="0.25">
      <c r="A1" s="66" t="s">
        <v>4</v>
      </c>
      <c r="B1" s="67" t="s">
        <v>5</v>
      </c>
      <c r="C1" s="67" t="s">
        <v>6</v>
      </c>
      <c r="D1" s="67" t="s">
        <v>7</v>
      </c>
      <c r="E1" s="67" t="s">
        <v>9</v>
      </c>
      <c r="F1" s="67" t="s">
        <v>10</v>
      </c>
      <c r="G1" s="67" t="s">
        <v>11</v>
      </c>
      <c r="H1" s="67" t="s">
        <v>13</v>
      </c>
      <c r="I1" s="63" t="s">
        <v>14</v>
      </c>
      <c r="J1" s="70" t="s">
        <v>34</v>
      </c>
      <c r="K1" s="71"/>
    </row>
    <row r="2" spans="1:11" ht="16.5" thickTop="1" x14ac:dyDescent="0.2">
      <c r="A2" s="76" t="str">
        <f>Responses!A5</f>
        <v>DPR</v>
      </c>
      <c r="B2" s="77">
        <v>0</v>
      </c>
      <c r="C2" s="77">
        <v>0</v>
      </c>
      <c r="D2" s="77">
        <v>0</v>
      </c>
      <c r="E2" s="77">
        <v>0</v>
      </c>
      <c r="F2" s="77">
        <v>0</v>
      </c>
      <c r="G2" s="78">
        <v>0</v>
      </c>
      <c r="H2" s="78">
        <v>0</v>
      </c>
      <c r="I2" s="62">
        <v>10</v>
      </c>
      <c r="J2" s="79"/>
      <c r="K2" s="80">
        <v>1</v>
      </c>
    </row>
    <row r="3" spans="1:11" ht="15.75" x14ac:dyDescent="0.2">
      <c r="A3" s="76" t="str">
        <f>Responses!A6</f>
        <v>Hoar Construction</v>
      </c>
      <c r="B3" s="72">
        <v>0</v>
      </c>
      <c r="C3" s="72">
        <v>0</v>
      </c>
      <c r="D3" s="72">
        <v>0</v>
      </c>
      <c r="E3" s="72">
        <v>0</v>
      </c>
      <c r="F3" s="72">
        <v>0</v>
      </c>
      <c r="G3" s="73">
        <v>0</v>
      </c>
      <c r="H3" s="73">
        <v>0</v>
      </c>
      <c r="I3" s="62">
        <v>10</v>
      </c>
      <c r="J3" s="74"/>
      <c r="K3" s="75">
        <v>2</v>
      </c>
    </row>
    <row r="4" spans="1:11" ht="15.75" x14ac:dyDescent="0.2">
      <c r="A4" s="76" t="str">
        <f>Responses!A7</f>
        <v>J.T. Vaughn Construction</v>
      </c>
      <c r="B4" s="77">
        <v>0</v>
      </c>
      <c r="C4" s="77">
        <v>0</v>
      </c>
      <c r="D4" s="77">
        <v>0</v>
      </c>
      <c r="E4" s="77">
        <v>0</v>
      </c>
      <c r="F4" s="77">
        <v>0</v>
      </c>
      <c r="G4" s="78">
        <v>0</v>
      </c>
      <c r="H4" s="78">
        <v>0</v>
      </c>
      <c r="I4" s="62">
        <v>10</v>
      </c>
      <c r="J4" s="79"/>
      <c r="K4" s="80">
        <v>3</v>
      </c>
    </row>
    <row r="5" spans="1:11" ht="15.75" x14ac:dyDescent="0.2">
      <c r="A5" s="76" t="str">
        <f>Responses!A8</f>
        <v>Tellepsen</v>
      </c>
      <c r="B5" s="72">
        <v>0</v>
      </c>
      <c r="C5" s="72">
        <v>0</v>
      </c>
      <c r="D5" s="72">
        <v>0</v>
      </c>
      <c r="E5" s="72">
        <v>0</v>
      </c>
      <c r="F5" s="72">
        <v>0</v>
      </c>
      <c r="G5" s="73">
        <v>0</v>
      </c>
      <c r="H5" s="73">
        <v>0</v>
      </c>
      <c r="I5" s="62">
        <v>10</v>
      </c>
      <c r="J5" s="74"/>
      <c r="K5" s="75">
        <v>4</v>
      </c>
    </row>
    <row r="6" spans="1:11" ht="15.75" x14ac:dyDescent="0.2">
      <c r="A6" s="76" t="str">
        <f>Responses!A9</f>
        <v>Turner Construction</v>
      </c>
      <c r="B6" s="77">
        <v>0</v>
      </c>
      <c r="C6" s="77">
        <v>0</v>
      </c>
      <c r="D6" s="77">
        <v>0</v>
      </c>
      <c r="E6" s="77">
        <v>0</v>
      </c>
      <c r="F6" s="77">
        <v>0</v>
      </c>
      <c r="G6" s="78">
        <v>0</v>
      </c>
      <c r="H6" s="78">
        <v>0</v>
      </c>
      <c r="I6" s="62">
        <v>10</v>
      </c>
      <c r="J6" s="79"/>
      <c r="K6" s="80">
        <v>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K13" sqref="K13"/>
    </sheetView>
  </sheetViews>
  <sheetFormatPr defaultRowHeight="12.75" x14ac:dyDescent="0.2"/>
  <cols>
    <col min="1" max="1" width="44" bestFit="1" customWidth="1"/>
    <col min="2" max="2" width="8.140625" customWidth="1"/>
    <col min="3" max="3" width="7" bestFit="1" customWidth="1"/>
    <col min="4" max="4" width="8.28515625" bestFit="1" customWidth="1"/>
    <col min="5" max="5" width="7" bestFit="1" customWidth="1"/>
    <col min="6" max="6" width="7.5703125" customWidth="1"/>
    <col min="7" max="7" width="17.5703125" bestFit="1" customWidth="1"/>
    <col min="8" max="8" width="10.42578125" bestFit="1" customWidth="1"/>
  </cols>
  <sheetData>
    <row r="1" spans="1:9" ht="15.75" x14ac:dyDescent="0.25">
      <c r="A1" s="86" t="s">
        <v>0</v>
      </c>
      <c r="B1" s="87"/>
      <c r="C1" s="87"/>
      <c r="D1" s="87"/>
      <c r="E1" s="87"/>
      <c r="F1" s="87"/>
      <c r="G1" s="87"/>
      <c r="H1" s="87"/>
    </row>
    <row r="2" spans="1:9" x14ac:dyDescent="0.2">
      <c r="A2" s="88" t="str">
        <f>Responses!A2</f>
        <v>RFQ730-18098 CMAR UH Core Building Renovations</v>
      </c>
      <c r="B2" s="89"/>
      <c r="C2" s="89"/>
      <c r="D2" s="89"/>
      <c r="E2" s="89"/>
      <c r="F2" s="89"/>
      <c r="G2" s="89"/>
      <c r="H2" s="89"/>
    </row>
    <row r="3" spans="1:9" ht="15.75" thickBot="1" x14ac:dyDescent="0.25">
      <c r="A3" s="15"/>
      <c r="B3" s="15"/>
      <c r="C3" s="15"/>
      <c r="D3" s="15"/>
      <c r="E3" s="15"/>
      <c r="F3" s="15"/>
      <c r="G3" s="20"/>
      <c r="H3" s="20"/>
    </row>
    <row r="4" spans="1:9" ht="131.25" customHeight="1" thickBot="1" x14ac:dyDescent="0.25">
      <c r="A4" s="3" t="s">
        <v>2</v>
      </c>
      <c r="B4" s="12" t="s">
        <v>53</v>
      </c>
      <c r="C4" s="12" t="s">
        <v>54</v>
      </c>
      <c r="D4" s="12" t="s">
        <v>55</v>
      </c>
      <c r="E4" s="12" t="s">
        <v>56</v>
      </c>
      <c r="F4" s="12" t="s">
        <v>57</v>
      </c>
      <c r="G4" s="13" t="s">
        <v>3</v>
      </c>
      <c r="H4" s="2" t="s">
        <v>1</v>
      </c>
    </row>
    <row r="5" spans="1:9" s="69" customFormat="1" ht="20.25" customHeight="1" x14ac:dyDescent="0.2">
      <c r="A5" s="76" t="str">
        <f>Responses!A5</f>
        <v>DPR</v>
      </c>
      <c r="B5" s="35">
        <f>'1'!K5</f>
        <v>74.5</v>
      </c>
      <c r="C5" s="36">
        <f>'2'!K5</f>
        <v>87</v>
      </c>
      <c r="D5" s="36">
        <f>'3'!K5</f>
        <v>80</v>
      </c>
      <c r="E5" s="36">
        <f>'4'!K5</f>
        <v>83.5</v>
      </c>
      <c r="F5" s="36">
        <f>'5'!K5</f>
        <v>77.5</v>
      </c>
      <c r="G5" s="37">
        <f>AVERAGE(B5:F5)</f>
        <v>80.5</v>
      </c>
      <c r="H5" s="38">
        <f>RANK(G5,$G$5:$G$9,0)</f>
        <v>5</v>
      </c>
      <c r="I5" s="80">
        <v>1</v>
      </c>
    </row>
    <row r="6" spans="1:9" s="69" customFormat="1" ht="24" customHeight="1" x14ac:dyDescent="0.25">
      <c r="A6" s="76" t="str">
        <f>Responses!A6</f>
        <v>Hoar Construction</v>
      </c>
      <c r="B6" s="35">
        <f>'1'!K6</f>
        <v>77</v>
      </c>
      <c r="C6" s="36">
        <f>'2'!K6</f>
        <v>90</v>
      </c>
      <c r="D6" s="36">
        <f>'3'!K6</f>
        <v>82.5</v>
      </c>
      <c r="E6" s="36">
        <f>'4'!K6</f>
        <v>83</v>
      </c>
      <c r="F6" s="36">
        <f>'5'!K6</f>
        <v>75.900000000000006</v>
      </c>
      <c r="G6" s="37">
        <f>AVERAGE(B6:F6)</f>
        <v>81.679999999999993</v>
      </c>
      <c r="H6" s="38">
        <f>RANK(G6,$G$5:$G$9,0)</f>
        <v>4</v>
      </c>
      <c r="I6" s="31">
        <v>2</v>
      </c>
    </row>
    <row r="7" spans="1:9" s="69" customFormat="1" ht="30.75" customHeight="1" x14ac:dyDescent="0.25">
      <c r="A7" s="76" t="str">
        <f>Responses!A7</f>
        <v>J.T. Vaughn Construction</v>
      </c>
      <c r="B7" s="35">
        <f>'1'!K7</f>
        <v>84.5</v>
      </c>
      <c r="C7" s="36">
        <f>'2'!K7</f>
        <v>91.5</v>
      </c>
      <c r="D7" s="36">
        <f>'3'!K7</f>
        <v>89.5</v>
      </c>
      <c r="E7" s="36">
        <f>'4'!K7</f>
        <v>83</v>
      </c>
      <c r="F7" s="36">
        <f>'5'!K7</f>
        <v>79.699999999999989</v>
      </c>
      <c r="G7" s="37">
        <f>AVERAGE(B7:F7)</f>
        <v>85.64</v>
      </c>
      <c r="H7" s="38">
        <f>RANK(G7,$G$5:$G$9,0)</f>
        <v>3</v>
      </c>
      <c r="I7" s="31">
        <v>3</v>
      </c>
    </row>
    <row r="8" spans="1:9" s="69" customFormat="1" ht="30.75" customHeight="1" x14ac:dyDescent="0.25">
      <c r="A8" s="76" t="str">
        <f>Responses!A8</f>
        <v>Tellepsen</v>
      </c>
      <c r="B8" s="35">
        <f>'1'!K8</f>
        <v>85</v>
      </c>
      <c r="C8" s="36">
        <f>'2'!K8</f>
        <v>97</v>
      </c>
      <c r="D8" s="36">
        <f>'3'!K8</f>
        <v>87.5</v>
      </c>
      <c r="E8" s="36">
        <f>'4'!K8</f>
        <v>86.5</v>
      </c>
      <c r="F8" s="36">
        <f>'5'!K8</f>
        <v>79.7</v>
      </c>
      <c r="G8" s="37">
        <f>AVERAGE(B8:F8)</f>
        <v>87.14</v>
      </c>
      <c r="H8" s="38">
        <f>RANK(G8,$G$5:$G$9,0)</f>
        <v>1</v>
      </c>
      <c r="I8" s="31">
        <v>4</v>
      </c>
    </row>
    <row r="9" spans="1:9" s="69" customFormat="1" ht="27" customHeight="1" x14ac:dyDescent="0.25">
      <c r="A9" s="76" t="str">
        <f>Responses!A9</f>
        <v>Turner Construction</v>
      </c>
      <c r="B9" s="35">
        <f>'1'!K9</f>
        <v>79</v>
      </c>
      <c r="C9" s="36">
        <f>'2'!K9</f>
        <v>97</v>
      </c>
      <c r="D9" s="36">
        <f>'3'!K9</f>
        <v>87.5</v>
      </c>
      <c r="E9" s="36">
        <f>'4'!K9</f>
        <v>86.5</v>
      </c>
      <c r="F9" s="36">
        <f>'5'!K9</f>
        <v>79.899999999999991</v>
      </c>
      <c r="G9" s="37">
        <f>AVERAGE(B9:F9)</f>
        <v>85.97999999999999</v>
      </c>
      <c r="H9" s="38">
        <f>RANK(G9,$G$5:$G$9,0)</f>
        <v>2</v>
      </c>
      <c r="I9" s="31">
        <v>5</v>
      </c>
    </row>
    <row r="10" spans="1:9" s="69" customFormat="1" x14ac:dyDescent="0.2"/>
    <row r="11" spans="1:9" s="69" customFormat="1" x14ac:dyDescent="0.2"/>
    <row r="12" spans="1:9" s="39" customFormat="1" x14ac:dyDescent="0.2"/>
    <row r="13" spans="1:9" s="39" customFormat="1" ht="15" x14ac:dyDescent="0.2">
      <c r="A13" s="21" t="s">
        <v>51</v>
      </c>
    </row>
    <row r="14" spans="1:9" s="39" customFormat="1" x14ac:dyDescent="0.2"/>
    <row r="15" spans="1:9" ht="15" x14ac:dyDescent="0.2">
      <c r="A15" s="21" t="s">
        <v>52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1</vt:lpstr>
      <vt:lpstr>2</vt:lpstr>
      <vt:lpstr>3</vt:lpstr>
      <vt:lpstr>4</vt:lpstr>
      <vt:lpstr>5</vt:lpstr>
      <vt:lpstr>Technical Summary</vt:lpstr>
      <vt:lpstr>HUB Department Score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2019-02-22T22:05:26Z</dcterms:modified>
</cp:coreProperties>
</file>