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5\RFP730-25001 UHV Custodial Services JAMIL\Evaluations\Shortlist\"/>
    </mc:Choice>
  </mc:AlternateContent>
  <xr:revisionPtr revIDLastSave="0" documentId="13_ncr:1_{C2F9BC26-2B80-4E46-A317-2569F0102D32}" xr6:coauthVersionLast="36" xr6:coauthVersionMax="47" xr10:uidLastSave="{00000000-0000-0000-0000-000000000000}"/>
  <bookViews>
    <workbookView xWindow="0" yWindow="0" windowWidth="28800" windowHeight="14610" activeTab="5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4" r:id="rId5"/>
    <sheet name="Summary" sheetId="1" r:id="rId6"/>
  </sheets>
  <calcPr calcId="191029"/>
</workbook>
</file>

<file path=xl/calcChain.xml><?xml version="1.0" encoding="utf-8"?>
<calcChain xmlns="http://schemas.openxmlformats.org/spreadsheetml/2006/main">
  <c r="A6" i="4" l="1"/>
  <c r="A5" i="4"/>
  <c r="A4" i="4"/>
  <c r="A6" i="9"/>
  <c r="A5" i="9"/>
  <c r="A4" i="9"/>
  <c r="A6" i="5"/>
  <c r="A5" i="5"/>
  <c r="A4" i="5"/>
  <c r="A6" i="3"/>
  <c r="A5" i="3"/>
  <c r="A4" i="3"/>
  <c r="A5" i="2"/>
  <c r="A6" i="2"/>
  <c r="A4" i="2"/>
  <c r="H6" i="4" l="1"/>
  <c r="H5" i="4"/>
  <c r="H4" i="4"/>
  <c r="H6" i="9"/>
  <c r="H5" i="9"/>
  <c r="H4" i="9"/>
  <c r="H6" i="3"/>
  <c r="H5" i="3"/>
  <c r="H4" i="3"/>
  <c r="H6" i="2" l="1"/>
  <c r="B9" i="1" s="1"/>
  <c r="H5" i="2"/>
  <c r="B8" i="1" s="1"/>
  <c r="H4" i="2"/>
  <c r="B7" i="1" s="1"/>
  <c r="C9" i="1"/>
  <c r="C8" i="1"/>
  <c r="C7" i="1"/>
  <c r="E9" i="1"/>
  <c r="E8" i="1"/>
  <c r="E7" i="1"/>
  <c r="F8" i="1" l="1"/>
  <c r="F9" i="1"/>
  <c r="F7" i="1"/>
  <c r="J7" i="1"/>
  <c r="K7" i="1" s="1"/>
  <c r="J9" i="1"/>
  <c r="K9" i="1" s="1"/>
  <c r="J8" i="1"/>
  <c r="K8" i="1" s="1"/>
  <c r="J6" i="1"/>
  <c r="L8" i="1" l="1"/>
  <c r="L7" i="1"/>
  <c r="L9" i="1"/>
  <c r="H4" i="5"/>
  <c r="D7" i="1" s="1"/>
  <c r="G7" i="1" s="1"/>
  <c r="H5" i="5"/>
  <c r="D8" i="1" s="1"/>
  <c r="G8" i="1" s="1"/>
  <c r="H6" i="5"/>
  <c r="D9" i="1" s="1"/>
  <c r="G9" i="1" s="1"/>
  <c r="H9" i="1" l="1"/>
  <c r="N9" i="1"/>
  <c r="N8" i="1"/>
  <c r="H8" i="1"/>
  <c r="H7" i="1"/>
  <c r="N7" i="1"/>
  <c r="O7" i="1" s="1"/>
  <c r="O8" i="1" l="1"/>
  <c r="O9" i="1"/>
</calcChain>
</file>

<file path=xl/sharedStrings.xml><?xml version="1.0" encoding="utf-8"?>
<sst xmlns="http://schemas.openxmlformats.org/spreadsheetml/2006/main" count="46" uniqueCount="22">
  <si>
    <t xml:space="preserve">RESPONDENT SUMMARY </t>
  </si>
  <si>
    <t>Total Score</t>
  </si>
  <si>
    <t>Criteria 1</t>
  </si>
  <si>
    <t>Criteria 2</t>
  </si>
  <si>
    <t>Criteria 3</t>
  </si>
  <si>
    <t>Criteria 4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</si>
  <si>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</si>
  <si>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</si>
  <si>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</si>
  <si>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</si>
  <si>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</si>
  <si>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</si>
  <si>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</si>
  <si>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Summary</t>
  </si>
  <si>
    <t>RFP730-25001 UHV Custodial Services</t>
  </si>
  <si>
    <t>ABM</t>
  </si>
  <si>
    <t>AHI</t>
  </si>
  <si>
    <t>Pritchard</t>
  </si>
  <si>
    <t>Total (Technical Only)</t>
  </si>
  <si>
    <t>Non Technical*</t>
  </si>
  <si>
    <t>*Non Technical (Cost) scores carried over from first round</t>
  </si>
  <si>
    <t>updated 2/28/2025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</si>
</sst>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6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2" borderId="1" applyNumberFormat="0" applyFont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15" fillId="2" borderId="1" applyNumberFormat="0" applyFont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4" fillId="0" borderId="0"/>
    <xf numFmtId="0" fontId="2" fillId="0" borderId="0"/>
    <xf numFmtId="0" fontId="14" fillId="2" borderId="1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26" fillId="8" borderId="15" applyNumberFormat="0" applyAlignment="0" applyProtection="0"/>
    <xf numFmtId="0" fontId="29" fillId="21" borderId="17" applyNumberFormat="0" applyAlignment="0" applyProtection="0"/>
    <xf numFmtId="0" fontId="14" fillId="2" borderId="16" applyNumberFormat="0" applyFont="0" applyAlignment="0" applyProtection="0"/>
    <xf numFmtId="0" fontId="31" fillId="0" borderId="18" applyNumberFormat="0" applyFill="0" applyAlignment="0" applyProtection="0"/>
    <xf numFmtId="0" fontId="1" fillId="0" borderId="0"/>
    <xf numFmtId="0" fontId="31" fillId="0" borderId="18" applyNumberFormat="0" applyFill="0" applyAlignment="0" applyProtection="0"/>
    <xf numFmtId="0" fontId="14" fillId="2" borderId="16" applyNumberFormat="0" applyFont="0" applyAlignment="0" applyProtection="0"/>
    <xf numFmtId="0" fontId="14" fillId="2" borderId="16" applyNumberFormat="0" applyFont="0" applyAlignment="0" applyProtection="0"/>
    <xf numFmtId="0" fontId="26" fillId="8" borderId="15" applyNumberFormat="0" applyAlignment="0" applyProtection="0"/>
    <xf numFmtId="0" fontId="29" fillId="21" borderId="17" applyNumberFormat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left"/>
    </xf>
    <xf numFmtId="0" fontId="35" fillId="0" borderId="0" xfId="0" applyFont="1"/>
    <xf numFmtId="0" fontId="35" fillId="0" borderId="10" xfId="47" applyFont="1" applyBorder="1" applyAlignment="1">
      <alignment horizontal="right"/>
    </xf>
    <xf numFmtId="0" fontId="37" fillId="0" borderId="10" xfId="47" applyFont="1" applyBorder="1" applyAlignment="1">
      <alignment horizontal="right"/>
    </xf>
    <xf numFmtId="0" fontId="38" fillId="0" borderId="0" xfId="0" applyFont="1" applyAlignment="1">
      <alignment horizontal="left"/>
    </xf>
    <xf numFmtId="0" fontId="38" fillId="25" borderId="0" xfId="0" applyFont="1" applyFill="1"/>
    <xf numFmtId="0" fontId="39" fillId="25" borderId="0" xfId="0" applyFont="1" applyFill="1"/>
    <xf numFmtId="0" fontId="12" fillId="25" borderId="0" xfId="0" applyFont="1" applyFill="1"/>
    <xf numFmtId="0" fontId="13" fillId="25" borderId="0" xfId="0" applyFont="1" applyFill="1"/>
    <xf numFmtId="0" fontId="12" fillId="25" borderId="0" xfId="0" applyFont="1" applyFill="1" applyAlignment="1">
      <alignment horizontal="left" vertical="center"/>
    </xf>
    <xf numFmtId="0" fontId="12" fillId="25" borderId="0" xfId="0" applyFont="1" applyFill="1" applyAlignment="1">
      <alignment horizontal="right" textRotation="90" wrapText="1"/>
    </xf>
    <xf numFmtId="0" fontId="33" fillId="25" borderId="0" xfId="0" applyFont="1" applyFill="1" applyAlignment="1">
      <alignment horizontal="right" textRotation="90" wrapText="1"/>
    </xf>
    <xf numFmtId="0" fontId="12" fillId="25" borderId="0" xfId="0" applyFont="1" applyFill="1" applyAlignment="1">
      <alignment horizontal="center" vertical="center"/>
    </xf>
    <xf numFmtId="4" fontId="13" fillId="25" borderId="11" xfId="0" applyNumberFormat="1" applyFont="1" applyFill="1" applyBorder="1" applyAlignment="1">
      <alignment horizontal="right"/>
    </xf>
    <xf numFmtId="4" fontId="34" fillId="25" borderId="11" xfId="0" applyNumberFormat="1" applyFont="1" applyFill="1" applyBorder="1" applyAlignment="1">
      <alignment horizontal="right"/>
    </xf>
    <xf numFmtId="4" fontId="13" fillId="25" borderId="12" xfId="0" applyNumberFormat="1" applyFont="1" applyFill="1" applyBorder="1" applyAlignment="1">
      <alignment horizontal="right"/>
    </xf>
    <xf numFmtId="4" fontId="34" fillId="25" borderId="12" xfId="0" applyNumberFormat="1" applyFont="1" applyFill="1" applyBorder="1" applyAlignment="1">
      <alignment horizontal="right"/>
    </xf>
    <xf numFmtId="4" fontId="13" fillId="25" borderId="11" xfId="0" applyNumberFormat="1" applyFont="1" applyFill="1" applyBorder="1"/>
    <xf numFmtId="4" fontId="13" fillId="25" borderId="12" xfId="0" applyNumberFormat="1" applyFont="1" applyFill="1" applyBorder="1"/>
    <xf numFmtId="0" fontId="13" fillId="25" borderId="11" xfId="0" applyFont="1" applyFill="1" applyBorder="1" applyAlignment="1">
      <alignment horizontal="left"/>
    </xf>
    <xf numFmtId="0" fontId="13" fillId="25" borderId="12" xfId="0" applyFont="1" applyFill="1" applyBorder="1" applyAlignment="1">
      <alignment horizontal="left"/>
    </xf>
    <xf numFmtId="0" fontId="40" fillId="25" borderId="0" xfId="0" applyFont="1" applyFill="1"/>
    <xf numFmtId="0" fontId="33" fillId="24" borderId="14" xfId="0" applyFont="1" applyFill="1" applyBorder="1" applyAlignment="1">
      <alignment horizontal="right" textRotation="90"/>
    </xf>
    <xf numFmtId="0" fontId="34" fillId="24" borderId="13" xfId="0" applyFont="1" applyFill="1" applyBorder="1" applyAlignment="1">
      <alignment horizontal="right"/>
    </xf>
    <xf numFmtId="0" fontId="41" fillId="0" borderId="10" xfId="47" applyFont="1" applyBorder="1" applyAlignment="1">
      <alignment horizontal="right"/>
    </xf>
    <xf numFmtId="0" fontId="41" fillId="0" borderId="0" xfId="0" applyFont="1"/>
    <xf numFmtId="0" fontId="34" fillId="25" borderId="11" xfId="0" applyFont="1" applyFill="1" applyBorder="1" applyAlignment="1">
      <alignment horizontal="right"/>
    </xf>
    <xf numFmtId="0" fontId="34" fillId="26" borderId="13" xfId="0" applyFont="1" applyFill="1" applyBorder="1" applyAlignment="1">
      <alignment horizontal="right"/>
    </xf>
    <xf numFmtId="4" fontId="13" fillId="26" borderId="12" xfId="0" applyNumberFormat="1" applyFont="1" applyFill="1" applyBorder="1"/>
    <xf numFmtId="0" fontId="13" fillId="26" borderId="13" xfId="0" applyFont="1" applyFill="1" applyBorder="1" applyAlignment="1">
      <alignment horizontal="right"/>
    </xf>
    <xf numFmtId="4" fontId="13" fillId="26" borderId="11" xfId="0" applyNumberFormat="1" applyFont="1" applyFill="1" applyBorder="1" applyAlignment="1">
      <alignment horizontal="right"/>
    </xf>
    <xf numFmtId="4" fontId="13" fillId="26" borderId="12" xfId="0" applyNumberFormat="1" applyFont="1" applyFill="1" applyBorder="1" applyAlignment="1">
      <alignment horizontal="right"/>
    </xf>
    <xf numFmtId="4" fontId="34" fillId="26" borderId="12" xfId="0" applyNumberFormat="1" applyFont="1" applyFill="1" applyBorder="1" applyAlignment="1">
      <alignment horizontal="right"/>
    </xf>
    <xf numFmtId="0" fontId="34" fillId="25" borderId="12" xfId="0" applyFont="1" applyFill="1" applyBorder="1" applyAlignment="1">
      <alignment horizontal="right"/>
    </xf>
    <xf numFmtId="0" fontId="13" fillId="24" borderId="13" xfId="0" applyFont="1" applyFill="1" applyBorder="1" applyAlignment="1">
      <alignment horizontal="right"/>
    </xf>
    <xf numFmtId="0" fontId="13" fillId="26" borderId="12" xfId="0" applyFont="1" applyFill="1" applyBorder="1" applyAlignment="1">
      <alignment horizontal="left"/>
    </xf>
    <xf numFmtId="0" fontId="12" fillId="24" borderId="14" xfId="0" applyFont="1" applyFill="1" applyBorder="1" applyAlignment="1">
      <alignment horizontal="right" textRotation="90"/>
    </xf>
    <xf numFmtId="0" fontId="13" fillId="26" borderId="0" xfId="0" applyFont="1" applyFill="1"/>
    <xf numFmtId="0" fontId="14" fillId="0" borderId="0" xfId="97"/>
    <xf numFmtId="0" fontId="34" fillId="26" borderId="12" xfId="0" applyFont="1" applyFill="1" applyBorder="1" applyAlignment="1">
      <alignment horizontal="right"/>
    </xf>
    <xf numFmtId="0" fontId="14" fillId="0" borderId="0" xfId="97" applyFont="1"/>
    <xf numFmtId="0" fontId="14" fillId="0" borderId="0" xfId="97"/>
    <xf numFmtId="0" fontId="14" fillId="0" borderId="0" xfId="97"/>
    <xf numFmtId="0" fontId="14" fillId="0" borderId="0" xfId="97"/>
    <xf numFmtId="0" fontId="37" fillId="0" borderId="10" xfId="47" applyFont="1" applyBorder="1" applyAlignment="1">
      <alignment horizontal="left"/>
    </xf>
    <xf numFmtId="0" fontId="36" fillId="0" borderId="0" xfId="0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Alignment="1">
      <alignment horizontal="left"/>
    </xf>
  </cellXfs>
  <cellStyles count="116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2 2" xfId="103" xr:uid="{6EF886C2-AEF0-495F-8257-E7FCCF4B3AF2}"/>
    <cellStyle name="Calculation 3" xfId="31" xr:uid="{00000000-0005-0000-0000-000033000000}"/>
    <cellStyle name="Calculation 3 2" xfId="104" xr:uid="{087B1D82-4FA4-45D6-91C7-8257083AA33D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Input 2" xfId="81" xr:uid="{00000000-0005-0000-0000-000043000000}"/>
    <cellStyle name="Input 2 2" xfId="113" xr:uid="{223CFA90-F66A-4250-B491-82558513EB21}"/>
    <cellStyle name="Input 3" xfId="39" xr:uid="{00000000-0005-0000-0000-000044000000}"/>
    <cellStyle name="Input 3 2" xfId="105" xr:uid="{51495CAC-7D6C-4638-8F82-FBC32FF949A0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2" xfId="2" xr:uid="{00000000-0005-0000-0000-00004A000000}"/>
    <cellStyle name="Normal 3" xfId="3" xr:uid="{00000000-0005-0000-0000-00004B000000}"/>
    <cellStyle name="Normal 3 2" xfId="88" xr:uid="{00000000-0005-0000-0000-00004C000000}"/>
    <cellStyle name="Normal 4" xfId="4" xr:uid="{00000000-0005-0000-0000-00004D000000}"/>
    <cellStyle name="Normal 4 10" xfId="100" xr:uid="{00000000-0005-0000-0000-00004C000000}"/>
    <cellStyle name="Normal 4 11" xfId="109" xr:uid="{480C820E-3C3F-4774-9879-F0F81FD32D20}"/>
    <cellStyle name="Normal 4 2" xfId="47" xr:uid="{00000000-0005-0000-0000-00004E000000}"/>
    <cellStyle name="Normal 4 3" xfId="90" xr:uid="{00000000-0005-0000-0000-00004F000000}"/>
    <cellStyle name="Normal 4 4" xfId="91" xr:uid="{00000000-0005-0000-0000-000050000000}"/>
    <cellStyle name="Normal 4 5" xfId="92" xr:uid="{00000000-0005-0000-0000-000051000000}"/>
    <cellStyle name="Normal 4 6" xfId="93" xr:uid="{00000000-0005-0000-0000-000052000000}"/>
    <cellStyle name="Normal 4 7" xfId="94" xr:uid="{00000000-0005-0000-0000-000053000000}"/>
    <cellStyle name="Normal 4 8" xfId="95" xr:uid="{00000000-0005-0000-0000-000054000000}"/>
    <cellStyle name="Normal 4 9" xfId="96" xr:uid="{00000000-0005-0000-0000-000055000000}"/>
    <cellStyle name="Normal 5" xfId="97" xr:uid="{BE7D6074-754D-490E-B331-3C4CA6E7BCBE}"/>
    <cellStyle name="Normal 6" xfId="98" xr:uid="{00000000-0005-0000-0000-000091000000}"/>
    <cellStyle name="Normal 7" xfId="102" xr:uid="{5CC85E85-3D7F-4EEA-850A-DD866EACAF5F}"/>
    <cellStyle name="Note 2" xfId="5" xr:uid="{00000000-0005-0000-0000-000056000000}"/>
    <cellStyle name="Note 2 2" xfId="111" xr:uid="{498766D4-BB9E-472D-AD0A-81A609BA8F5F}"/>
    <cellStyle name="Note 3" xfId="89" xr:uid="{00000000-0005-0000-0000-000057000000}"/>
    <cellStyle name="Note 3 2" xfId="107" xr:uid="{8BEB0AA1-7708-4931-9EED-56E2CCC9DCB8}"/>
    <cellStyle name="Note 4" xfId="42" xr:uid="{00000000-0005-0000-0000-000058000000}"/>
    <cellStyle name="Note 4 2" xfId="99" xr:uid="{00000000-0005-0000-0000-000050000000}"/>
    <cellStyle name="Note 4 3" xfId="112" xr:uid="{7F3B3D35-D717-4D7E-B379-02624879691E}"/>
    <cellStyle name="Output 2" xfId="84" xr:uid="{00000000-0005-0000-0000-000059000000}"/>
    <cellStyle name="Output 2 2" xfId="114" xr:uid="{0BFB8E46-45D8-4209-9F46-8AE29965B3B6}"/>
    <cellStyle name="Output 3" xfId="43" xr:uid="{00000000-0005-0000-0000-00005A000000}"/>
    <cellStyle name="Output 3 2" xfId="106" xr:uid="{79166799-1BB2-48C4-822D-389292B0D624}"/>
    <cellStyle name="Percent 2" xfId="101" xr:uid="{00000000-0005-0000-0000-000094000000}"/>
    <cellStyle name="Percent 3" xfId="115" xr:uid="{BC841699-B278-4366-9BD3-E092417CF501}"/>
    <cellStyle name="Title 2" xfId="85" xr:uid="{00000000-0005-0000-0000-00005B000000}"/>
    <cellStyle name="Title 3" xfId="44" xr:uid="{00000000-0005-0000-0000-00005C000000}"/>
    <cellStyle name="Total 2" xfId="86" xr:uid="{00000000-0005-0000-0000-00005D000000}"/>
    <cellStyle name="Total 2 2" xfId="108" xr:uid="{A8534A8D-EB4D-4C32-93E7-9A0474BDDC1E}"/>
    <cellStyle name="Total 3" xfId="45" xr:uid="{00000000-0005-0000-0000-00005E000000}"/>
    <cellStyle name="Total 3 2" xfId="110" xr:uid="{CE147BA1-7F07-48BA-895F-22B08BF5FD52}"/>
    <cellStyle name="Warning Text 2" xfId="87" xr:uid="{00000000-0005-0000-0000-00005F000000}"/>
    <cellStyle name="Warning Text 3" xfId="46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workbookViewId="0">
      <selection activeCell="F6" sqref="F6"/>
    </sheetView>
  </sheetViews>
  <sheetFormatPr defaultRowHeight="12.75" x14ac:dyDescent="0.2"/>
  <cols>
    <col min="1" max="3" width="9.42578125" customWidth="1"/>
    <col min="4" max="9" width="8.85546875" customWidth="1"/>
    <col min="10" max="10" width="9.42578125" customWidth="1"/>
  </cols>
  <sheetData>
    <row r="1" spans="1:12" ht="15.75" x14ac:dyDescent="0.25">
      <c r="A1" s="7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2" ht="15.75" x14ac:dyDescent="0.25">
      <c r="A2" s="1"/>
    </row>
    <row r="3" spans="1:12" s="2" customFormat="1" x14ac:dyDescent="0.2">
      <c r="A3" s="47"/>
      <c r="B3" s="47"/>
      <c r="C3" s="47"/>
      <c r="D3" s="5" t="s">
        <v>2</v>
      </c>
      <c r="E3" s="6" t="s">
        <v>3</v>
      </c>
      <c r="F3" s="6" t="s">
        <v>4</v>
      </c>
      <c r="G3" s="6" t="s">
        <v>5</v>
      </c>
      <c r="H3" s="27" t="s">
        <v>18</v>
      </c>
      <c r="J3"/>
      <c r="K3"/>
      <c r="L3"/>
    </row>
    <row r="4" spans="1:12" x14ac:dyDescent="0.2">
      <c r="A4" s="48" t="str">
        <f>Summary!A7</f>
        <v>Pritchard</v>
      </c>
      <c r="B4" s="48"/>
      <c r="C4" s="48"/>
      <c r="D4" s="4">
        <v>0</v>
      </c>
      <c r="E4" s="45">
        <v>17</v>
      </c>
      <c r="F4" s="45">
        <v>12</v>
      </c>
      <c r="G4" s="45">
        <v>10.5</v>
      </c>
      <c r="H4" s="28">
        <f t="shared" ref="H4:H6" si="0">SUM(E4:G4)</f>
        <v>39.5</v>
      </c>
    </row>
    <row r="5" spans="1:12" x14ac:dyDescent="0.2">
      <c r="A5" s="48" t="str">
        <f>Summary!A8</f>
        <v>ABM</v>
      </c>
      <c r="B5" s="48"/>
      <c r="C5" s="48"/>
      <c r="D5" s="4">
        <v>0</v>
      </c>
      <c r="E5" s="45">
        <v>22</v>
      </c>
      <c r="F5" s="45">
        <v>18</v>
      </c>
      <c r="G5" s="45">
        <v>13.5</v>
      </c>
      <c r="H5" s="28">
        <f t="shared" si="0"/>
        <v>53.5</v>
      </c>
    </row>
    <row r="6" spans="1:12" x14ac:dyDescent="0.2">
      <c r="A6" s="48" t="str">
        <f>Summary!A9</f>
        <v>AHI</v>
      </c>
      <c r="B6" s="48"/>
      <c r="C6" s="48"/>
      <c r="D6" s="4">
        <v>0</v>
      </c>
      <c r="E6" s="45">
        <v>17.5</v>
      </c>
      <c r="F6" s="45">
        <v>17.600000000000001</v>
      </c>
      <c r="G6" s="45">
        <v>13.5</v>
      </c>
      <c r="H6" s="28">
        <f t="shared" si="0"/>
        <v>48.6</v>
      </c>
    </row>
  </sheetData>
  <mergeCells count="4">
    <mergeCell ref="A3:C3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workbookViewId="0">
      <selection activeCell="N15" sqref="N15"/>
    </sheetView>
  </sheetViews>
  <sheetFormatPr defaultRowHeight="12.75" x14ac:dyDescent="0.2"/>
  <sheetData>
    <row r="1" spans="1:10" ht="15.75" x14ac:dyDescent="0.25">
      <c r="A1" s="7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0" ht="15.75" x14ac:dyDescent="0.25">
      <c r="A2" s="1"/>
    </row>
    <row r="3" spans="1:10" x14ac:dyDescent="0.2">
      <c r="A3" s="47"/>
      <c r="B3" s="47"/>
      <c r="C3" s="47"/>
      <c r="D3" s="5" t="s">
        <v>2</v>
      </c>
      <c r="E3" s="6" t="s">
        <v>3</v>
      </c>
      <c r="F3" s="6" t="s">
        <v>4</v>
      </c>
      <c r="G3" s="6" t="s">
        <v>5</v>
      </c>
      <c r="H3" s="27" t="s">
        <v>18</v>
      </c>
      <c r="I3" s="2"/>
    </row>
    <row r="4" spans="1:10" x14ac:dyDescent="0.2">
      <c r="A4" s="48" t="str">
        <f>Summary!A7</f>
        <v>Pritchard</v>
      </c>
      <c r="B4" s="48"/>
      <c r="C4" s="48"/>
      <c r="D4" s="4">
        <v>0</v>
      </c>
      <c r="E4" s="46">
        <v>10</v>
      </c>
      <c r="F4" s="46">
        <v>8</v>
      </c>
      <c r="G4" s="46">
        <v>6</v>
      </c>
      <c r="H4" s="28">
        <f t="shared" ref="H4:H6" si="0">SUM(E4:G4)</f>
        <v>24</v>
      </c>
    </row>
    <row r="5" spans="1:10" x14ac:dyDescent="0.2">
      <c r="A5" s="48" t="str">
        <f>Summary!A8</f>
        <v>ABM</v>
      </c>
      <c r="B5" s="48"/>
      <c r="C5" s="48"/>
      <c r="D5" s="4">
        <v>0</v>
      </c>
      <c r="E5" s="46">
        <v>15</v>
      </c>
      <c r="F5" s="46">
        <v>12</v>
      </c>
      <c r="G5" s="46">
        <v>9</v>
      </c>
      <c r="H5" s="28">
        <f t="shared" si="0"/>
        <v>36</v>
      </c>
    </row>
    <row r="6" spans="1:10" x14ac:dyDescent="0.2">
      <c r="A6" s="48" t="str">
        <f>Summary!A9</f>
        <v>AHI</v>
      </c>
      <c r="B6" s="48"/>
      <c r="C6" s="48"/>
      <c r="D6" s="4">
        <v>0</v>
      </c>
      <c r="E6" s="46">
        <v>20</v>
      </c>
      <c r="F6" s="46">
        <v>16</v>
      </c>
      <c r="G6" s="46">
        <v>12</v>
      </c>
      <c r="H6" s="28">
        <f t="shared" si="0"/>
        <v>48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workbookViewId="0">
      <selection activeCell="J15" sqref="J15"/>
    </sheetView>
  </sheetViews>
  <sheetFormatPr defaultRowHeight="12.75" x14ac:dyDescent="0.2"/>
  <sheetData>
    <row r="1" spans="1:10" ht="15.75" x14ac:dyDescent="0.25">
      <c r="A1" s="7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0" ht="15.75" x14ac:dyDescent="0.25">
      <c r="A2" s="1"/>
    </row>
    <row r="3" spans="1:10" x14ac:dyDescent="0.2">
      <c r="A3" s="47"/>
      <c r="B3" s="47"/>
      <c r="C3" s="47"/>
      <c r="D3" s="5" t="s">
        <v>2</v>
      </c>
      <c r="E3" s="6" t="s">
        <v>3</v>
      </c>
      <c r="F3" s="6" t="s">
        <v>4</v>
      </c>
      <c r="G3" s="6" t="s">
        <v>5</v>
      </c>
      <c r="H3" s="27" t="s">
        <v>18</v>
      </c>
      <c r="I3" s="2"/>
    </row>
    <row r="4" spans="1:10" x14ac:dyDescent="0.2">
      <c r="A4" s="48" t="str">
        <f>Summary!A7</f>
        <v>Pritchard</v>
      </c>
      <c r="B4" s="48"/>
      <c r="C4" s="48"/>
      <c r="D4" s="4">
        <v>0</v>
      </c>
      <c r="E4" s="41">
        <v>15</v>
      </c>
      <c r="F4" s="41">
        <v>14</v>
      </c>
      <c r="G4" s="41">
        <v>10.5</v>
      </c>
      <c r="H4" s="28">
        <f t="shared" ref="H4:H6" si="0">SUM(E4:G4)</f>
        <v>39.5</v>
      </c>
    </row>
    <row r="5" spans="1:10" x14ac:dyDescent="0.2">
      <c r="A5" s="48" t="str">
        <f>Summary!A8</f>
        <v>ABM</v>
      </c>
      <c r="B5" s="48"/>
      <c r="C5" s="48"/>
      <c r="D5" s="4">
        <v>0</v>
      </c>
      <c r="E5" s="41">
        <v>17.5</v>
      </c>
      <c r="F5" s="41">
        <v>16</v>
      </c>
      <c r="G5" s="41">
        <v>10.5</v>
      </c>
      <c r="H5" s="28">
        <f t="shared" si="0"/>
        <v>44</v>
      </c>
    </row>
    <row r="6" spans="1:10" x14ac:dyDescent="0.2">
      <c r="A6" s="48" t="str">
        <f>Summary!A9</f>
        <v>AHI</v>
      </c>
      <c r="B6" s="48"/>
      <c r="C6" s="48"/>
      <c r="D6" s="4">
        <v>0</v>
      </c>
      <c r="E6" s="41">
        <v>12.5</v>
      </c>
      <c r="F6" s="41">
        <v>14</v>
      </c>
      <c r="G6" s="41">
        <v>9</v>
      </c>
      <c r="H6" s="28">
        <f t="shared" si="0"/>
        <v>35.5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"/>
  <sheetViews>
    <sheetView workbookViewId="0">
      <selection activeCell="G15" sqref="G15"/>
    </sheetView>
  </sheetViews>
  <sheetFormatPr defaultRowHeight="12.75" x14ac:dyDescent="0.2"/>
  <sheetData>
    <row r="1" spans="1:10" ht="15.75" x14ac:dyDescent="0.25">
      <c r="A1" s="7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0" ht="15.75" x14ac:dyDescent="0.25">
      <c r="A2" s="1"/>
    </row>
    <row r="3" spans="1:10" x14ac:dyDescent="0.2">
      <c r="A3" s="47"/>
      <c r="B3" s="47"/>
      <c r="C3" s="47"/>
      <c r="D3" s="5" t="s">
        <v>2</v>
      </c>
      <c r="E3" s="6" t="s">
        <v>3</v>
      </c>
      <c r="F3" s="6" t="s">
        <v>4</v>
      </c>
      <c r="G3" s="6" t="s">
        <v>5</v>
      </c>
      <c r="H3" s="27" t="s">
        <v>18</v>
      </c>
      <c r="I3" s="2"/>
    </row>
    <row r="4" spans="1:10" x14ac:dyDescent="0.2">
      <c r="A4" s="48" t="str">
        <f>Summary!A7</f>
        <v>Pritchard</v>
      </c>
      <c r="B4" s="48"/>
      <c r="C4" s="48"/>
      <c r="D4" s="4">
        <v>0</v>
      </c>
      <c r="E4" s="44">
        <v>10</v>
      </c>
      <c r="F4" s="44">
        <v>12</v>
      </c>
      <c r="G4" s="44">
        <v>6</v>
      </c>
      <c r="H4" s="28">
        <f t="shared" ref="H4:H6" si="0">SUM(E4:G4)</f>
        <v>28</v>
      </c>
    </row>
    <row r="5" spans="1:10" x14ac:dyDescent="0.2">
      <c r="A5" s="48" t="str">
        <f>Summary!A8</f>
        <v>ABM</v>
      </c>
      <c r="B5" s="48"/>
      <c r="C5" s="48"/>
      <c r="D5" s="4">
        <v>0</v>
      </c>
      <c r="E5" s="44">
        <v>15</v>
      </c>
      <c r="F5" s="44">
        <v>12</v>
      </c>
      <c r="G5" s="44">
        <v>9</v>
      </c>
      <c r="H5" s="28">
        <f t="shared" si="0"/>
        <v>36</v>
      </c>
    </row>
    <row r="6" spans="1:10" x14ac:dyDescent="0.2">
      <c r="A6" s="48" t="str">
        <f>Summary!A9</f>
        <v>AHI</v>
      </c>
      <c r="B6" s="48"/>
      <c r="C6" s="48"/>
      <c r="D6" s="4">
        <v>0</v>
      </c>
      <c r="E6" s="44">
        <v>15</v>
      </c>
      <c r="F6" s="44">
        <v>12</v>
      </c>
      <c r="G6" s="44">
        <v>9</v>
      </c>
      <c r="H6" s="28">
        <f t="shared" si="0"/>
        <v>36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6"/>
  <sheetViews>
    <sheetView workbookViewId="0">
      <selection activeCell="I13" sqref="I13"/>
    </sheetView>
  </sheetViews>
  <sheetFormatPr defaultRowHeight="12.75" x14ac:dyDescent="0.2"/>
  <cols>
    <col min="8" max="8" width="18" bestFit="1" customWidth="1"/>
  </cols>
  <sheetData>
    <row r="1" spans="1:9" ht="15.75" x14ac:dyDescent="0.25">
      <c r="A1" s="7" t="s">
        <v>0</v>
      </c>
      <c r="B1" s="3"/>
      <c r="C1" s="3"/>
      <c r="D1" s="3"/>
      <c r="E1" s="1"/>
      <c r="F1" s="1"/>
      <c r="G1" s="1"/>
      <c r="H1" s="1"/>
    </row>
    <row r="2" spans="1:9" ht="15.75" x14ac:dyDescent="0.25">
      <c r="A2" s="1"/>
    </row>
    <row r="3" spans="1:9" x14ac:dyDescent="0.2">
      <c r="A3" s="47"/>
      <c r="B3" s="47"/>
      <c r="C3" s="47"/>
      <c r="D3" s="5" t="s">
        <v>2</v>
      </c>
      <c r="E3" s="6" t="s">
        <v>3</v>
      </c>
      <c r="F3" s="6" t="s">
        <v>4</v>
      </c>
      <c r="G3" s="6" t="s">
        <v>5</v>
      </c>
      <c r="H3" s="27" t="s">
        <v>18</v>
      </c>
      <c r="I3" s="2"/>
    </row>
    <row r="4" spans="1:9" x14ac:dyDescent="0.2">
      <c r="A4" s="48" t="str">
        <f>Summary!A7</f>
        <v>Pritchard</v>
      </c>
      <c r="B4" s="48"/>
      <c r="C4" s="48"/>
      <c r="D4" s="4">
        <v>40</v>
      </c>
      <c r="E4" s="43">
        <v>15</v>
      </c>
      <c r="F4" s="43">
        <v>16</v>
      </c>
      <c r="G4" s="43">
        <v>7.5</v>
      </c>
      <c r="H4" s="28">
        <f t="shared" ref="H4:H6" si="0">SUM(E4:G4)</f>
        <v>38.5</v>
      </c>
    </row>
    <row r="5" spans="1:9" x14ac:dyDescent="0.2">
      <c r="A5" s="48" t="str">
        <f>Summary!A8</f>
        <v>ABM</v>
      </c>
      <c r="B5" s="48"/>
      <c r="C5" s="48"/>
      <c r="D5" s="4">
        <v>32</v>
      </c>
      <c r="E5" s="43">
        <v>25</v>
      </c>
      <c r="F5" s="43">
        <v>20</v>
      </c>
      <c r="G5" s="43">
        <v>15</v>
      </c>
      <c r="H5" s="28">
        <f t="shared" si="0"/>
        <v>60</v>
      </c>
    </row>
    <row r="6" spans="1:9" x14ac:dyDescent="0.2">
      <c r="A6" s="48" t="str">
        <f>Summary!A9</f>
        <v>AHI</v>
      </c>
      <c r="B6" s="48"/>
      <c r="C6" s="48"/>
      <c r="D6" s="4">
        <v>36</v>
      </c>
      <c r="E6" s="43">
        <v>22.5</v>
      </c>
      <c r="F6" s="43">
        <v>16</v>
      </c>
      <c r="G6" s="43">
        <v>15</v>
      </c>
      <c r="H6" s="28">
        <f t="shared" si="0"/>
        <v>53.5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1"/>
  <sheetViews>
    <sheetView tabSelected="1" workbookViewId="0">
      <selection activeCell="H32" sqref="H32"/>
    </sheetView>
  </sheetViews>
  <sheetFormatPr defaultRowHeight="15" x14ac:dyDescent="0.2"/>
  <cols>
    <col min="1" max="1" width="33" style="11" customWidth="1"/>
    <col min="2" max="7" width="7.7109375" style="11" customWidth="1"/>
    <col min="8" max="9" width="7.5703125" style="11" customWidth="1"/>
    <col min="10" max="11" width="7.7109375" style="11" customWidth="1"/>
    <col min="12" max="12" width="8" style="11" customWidth="1"/>
    <col min="13" max="16384" width="9.140625" style="11"/>
  </cols>
  <sheetData>
    <row r="1" spans="1:15" ht="15.75" x14ac:dyDescent="0.25">
      <c r="A1" s="8" t="s">
        <v>6</v>
      </c>
      <c r="B1" s="9"/>
      <c r="C1" s="8"/>
      <c r="D1" s="8"/>
      <c r="E1" s="8"/>
      <c r="F1" s="8"/>
      <c r="G1" s="8"/>
      <c r="H1" s="8"/>
      <c r="I1" s="10"/>
      <c r="J1" s="10"/>
    </row>
    <row r="2" spans="1:15" ht="6" customHeight="1" x14ac:dyDescent="0.25">
      <c r="A2" s="8"/>
      <c r="B2" s="9"/>
      <c r="C2" s="8"/>
      <c r="D2" s="8"/>
      <c r="E2" s="8"/>
      <c r="F2" s="8"/>
      <c r="G2" s="8"/>
      <c r="H2" s="8"/>
      <c r="I2" s="10"/>
      <c r="J2" s="10"/>
    </row>
    <row r="3" spans="1:15" ht="15.75" customHeight="1" x14ac:dyDescent="0.25">
      <c r="A3" s="50" t="s">
        <v>14</v>
      </c>
      <c r="B3" s="50"/>
      <c r="C3" s="50"/>
      <c r="D3" s="50"/>
      <c r="E3" s="50"/>
      <c r="F3" s="50"/>
      <c r="G3" s="50"/>
      <c r="H3" s="50"/>
      <c r="I3" s="10"/>
      <c r="J3" s="10"/>
    </row>
    <row r="4" spans="1:15" ht="15" customHeight="1" x14ac:dyDescent="0.2">
      <c r="A4" s="9"/>
      <c r="B4" s="9"/>
      <c r="C4" s="9"/>
      <c r="D4" s="9"/>
      <c r="E4" s="9"/>
      <c r="F4" s="9"/>
      <c r="G4" s="9"/>
      <c r="H4" s="9"/>
    </row>
    <row r="5" spans="1:15" ht="15.75" x14ac:dyDescent="0.25">
      <c r="G5" s="49" t="s">
        <v>12</v>
      </c>
      <c r="H5" s="49"/>
      <c r="I5" s="10"/>
      <c r="J5" s="10"/>
      <c r="K5" s="49" t="s">
        <v>19</v>
      </c>
      <c r="L5" s="49"/>
      <c r="M5" s="10"/>
      <c r="N5" s="49" t="s">
        <v>13</v>
      </c>
      <c r="O5" s="49"/>
    </row>
    <row r="6" spans="1:15" s="15" customFormat="1" ht="135" customHeight="1" x14ac:dyDescent="0.2">
      <c r="A6" s="12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 t="s">
        <v>7</v>
      </c>
      <c r="H6" s="39" t="s">
        <v>8</v>
      </c>
      <c r="J6" s="14">
        <f>F6</f>
        <v>5</v>
      </c>
      <c r="K6" s="14" t="s">
        <v>10</v>
      </c>
      <c r="L6" s="25" t="s">
        <v>9</v>
      </c>
      <c r="N6" s="13" t="s">
        <v>1</v>
      </c>
      <c r="O6" s="39" t="s">
        <v>11</v>
      </c>
    </row>
    <row r="7" spans="1:15" ht="16.5" customHeight="1" x14ac:dyDescent="0.2">
      <c r="A7" s="22" t="s">
        <v>17</v>
      </c>
      <c r="B7" s="16">
        <f>'1'!H4</f>
        <v>39.5</v>
      </c>
      <c r="C7" s="16">
        <f>'2'!H4</f>
        <v>24</v>
      </c>
      <c r="D7" s="16">
        <f>'3'!H4</f>
        <v>39.5</v>
      </c>
      <c r="E7" s="16">
        <f>'4'!H4</f>
        <v>28</v>
      </c>
      <c r="F7" s="16">
        <f>'5'!H4</f>
        <v>38.5</v>
      </c>
      <c r="G7" s="16">
        <f>AVERAGE(B7:F7)</f>
        <v>33.9</v>
      </c>
      <c r="H7" s="37">
        <f>RANK(G7,$G$7:$G$9,0)</f>
        <v>3</v>
      </c>
      <c r="J7" s="29">
        <f>'5'!D4</f>
        <v>40</v>
      </c>
      <c r="K7" s="17">
        <f>AVERAGE(J7)</f>
        <v>40</v>
      </c>
      <c r="L7" s="26">
        <f>RANK(K7,$K$7:$K$9,0)</f>
        <v>1</v>
      </c>
      <c r="N7" s="20">
        <f>G7+K7</f>
        <v>73.900000000000006</v>
      </c>
      <c r="O7" s="37">
        <f>RANK(N7,$N$7:$N$9,0)</f>
        <v>3</v>
      </c>
    </row>
    <row r="8" spans="1:15" ht="16.5" customHeight="1" x14ac:dyDescent="0.2">
      <c r="A8" s="23" t="s">
        <v>15</v>
      </c>
      <c r="B8" s="16">
        <f>'1'!H5</f>
        <v>53.5</v>
      </c>
      <c r="C8" s="16">
        <f>'2'!H5</f>
        <v>36</v>
      </c>
      <c r="D8" s="16">
        <f>'3'!H5</f>
        <v>44</v>
      </c>
      <c r="E8" s="16">
        <f>'4'!H5</f>
        <v>36</v>
      </c>
      <c r="F8" s="18">
        <f>'5'!H5</f>
        <v>60</v>
      </c>
      <c r="G8" s="18">
        <f>AVERAGE(B8:F8)</f>
        <v>45.9</v>
      </c>
      <c r="H8" s="37">
        <f>RANK(G8,$G$7:$G$9,0)</f>
        <v>1</v>
      </c>
      <c r="J8" s="36">
        <f>'5'!D5</f>
        <v>32</v>
      </c>
      <c r="K8" s="19">
        <f t="shared" ref="K8:K9" si="0">AVERAGE(J8)</f>
        <v>32</v>
      </c>
      <c r="L8" s="26">
        <f>RANK(K8,$K$7:$K$9,0)</f>
        <v>3</v>
      </c>
      <c r="N8" s="21">
        <f t="shared" ref="N8:N9" si="1">G8+K8</f>
        <v>77.900000000000006</v>
      </c>
      <c r="O8" s="37">
        <f>RANK(N8,$N$7:$N$9,0)</f>
        <v>2</v>
      </c>
    </row>
    <row r="9" spans="1:15" s="40" customFormat="1" ht="16.5" customHeight="1" x14ac:dyDescent="0.2">
      <c r="A9" s="38" t="s">
        <v>16</v>
      </c>
      <c r="B9" s="33">
        <f>'1'!H6</f>
        <v>48.6</v>
      </c>
      <c r="C9" s="33">
        <f>'2'!H6</f>
        <v>48</v>
      </c>
      <c r="D9" s="33">
        <f>'3'!H6</f>
        <v>35.5</v>
      </c>
      <c r="E9" s="33">
        <f>'4'!H6</f>
        <v>36</v>
      </c>
      <c r="F9" s="34">
        <f>'5'!H6</f>
        <v>53.5</v>
      </c>
      <c r="G9" s="34">
        <f>AVERAGE(B9:F9)</f>
        <v>44.32</v>
      </c>
      <c r="H9" s="32">
        <f>RANK(G9,$G$7:$G$9,0)</f>
        <v>2</v>
      </c>
      <c r="J9" s="42">
        <f>'5'!D6</f>
        <v>36</v>
      </c>
      <c r="K9" s="35">
        <f t="shared" si="0"/>
        <v>36</v>
      </c>
      <c r="L9" s="30">
        <f>RANK(K9,$K$7:$K$9,0)</f>
        <v>2</v>
      </c>
      <c r="N9" s="31">
        <f t="shared" si="1"/>
        <v>80.319999999999993</v>
      </c>
      <c r="O9" s="32">
        <f>RANK(N9,$N$7:$N$9,0)</f>
        <v>1</v>
      </c>
    </row>
    <row r="11" spans="1:15" x14ac:dyDescent="0.2">
      <c r="K11" s="11" t="s">
        <v>20</v>
      </c>
    </row>
    <row r="20" spans="1:1" x14ac:dyDescent="0.2">
      <c r="A20" s="24" t="s">
        <v>21</v>
      </c>
    </row>
    <row r="21" spans="1:1" x14ac:dyDescent="0.2">
      <c r="A21" s="24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Shen, Eric T</cp:lastModifiedBy>
  <cp:lastPrinted>2013-06-21T21:40:12Z</cp:lastPrinted>
  <dcterms:created xsi:type="dcterms:W3CDTF">2013-06-21T21:38:22Z</dcterms:created>
  <dcterms:modified xsi:type="dcterms:W3CDTF">2025-03-26T21:39:06Z</dcterms:modified>
</cp:coreProperties>
</file>